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nwebber\Dropbox\CSUEU\Salary Files\"/>
    </mc:Choice>
  </mc:AlternateContent>
  <xr:revisionPtr revIDLastSave="0" documentId="8_{7D15A582-2AB1-4C09-9382-D29438EFC3C4}" xr6:coauthVersionLast="47" xr6:coauthVersionMax="47" xr10:uidLastSave="{00000000-0000-0000-0000-000000000000}"/>
  <workbookProtection workbookAlgorithmName="SHA-512" workbookHashValue="rCd0InFCgLnaNO4aih3OKLExCoJTK4x8E7TKLRiQqtUGD31PGOd9XrSxBCtN/zdXQOdhx9aUQ5c0Zk61nmbrQQ==" workbookSaltValue="nfbv7YAQgnGtXQl/6DSxPw==" workbookSpinCount="100000" lockStructure="1"/>
  <bookViews>
    <workbookView xWindow="-108" yWindow="-108" windowWidth="23256" windowHeight="12576" tabRatio="869" activeTab="1" xr2:uid="{3020F712-D577-4772-A033-845E67AFC9B2}"/>
  </bookViews>
  <sheets>
    <sheet name="All Data" sheetId="1" r:id="rId1"/>
    <sheet name="MPP Monthly Salaries" sheetId="17" r:id="rId2"/>
    <sheet name="Monthly Percent" sheetId="4" r:id="rId3"/>
    <sheet name="Monthly Salary x Division" sheetId="14" r:id="rId4"/>
    <sheet name="MPP Annual Salaries x Month" sheetId="18" r:id="rId5"/>
    <sheet name="Annual Percent" sheetId="6" r:id="rId6"/>
    <sheet name="Annual Salary Totals x Division" sheetId="13" r:id="rId7"/>
    <sheet name="Monthly MPP Counts x Division" sheetId="10" r:id="rId8"/>
  </sheets>
  <definedNames>
    <definedName name="_xlnm._FilterDatabase" localSheetId="0" hidden="1">'All Data'!#REF!</definedName>
    <definedName name="_xlnm._FilterDatabase" localSheetId="2" hidden="1">'Monthly Percent'!$G$1:$AB$1</definedName>
    <definedName name="_xlnm._FilterDatabase" localSheetId="4" hidden="1">'MPP Annual Salaries x Month'!$A$1:$B$156</definedName>
    <definedName name="_xlnm._FilterDatabase" localSheetId="1" hidden="1">'MPP Monthly Salaries'!$A$1:$B$156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2" i="4" l="1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2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G155" i="4"/>
  <c r="G156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H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2" i="4"/>
  <c r="I153" i="6"/>
  <c r="I154" i="6"/>
  <c r="I155" i="6"/>
  <c r="I156" i="6"/>
  <c r="H154" i="6"/>
  <c r="H155" i="6"/>
  <c r="H156" i="6"/>
  <c r="G154" i="6"/>
  <c r="G155" i="6"/>
  <c r="G156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H2" i="6"/>
  <c r="G2" i="6"/>
  <c r="I2" i="6"/>
  <c r="J26" i="13"/>
  <c r="K26" i="13"/>
  <c r="L26" i="13"/>
  <c r="M26" i="13"/>
  <c r="O26" i="13"/>
  <c r="P26" i="13"/>
  <c r="Q26" i="13"/>
  <c r="R26" i="13"/>
  <c r="S26" i="13"/>
  <c r="T26" i="13"/>
  <c r="U26" i="13"/>
  <c r="V26" i="13"/>
  <c r="W26" i="13"/>
  <c r="X26" i="13"/>
  <c r="Y26" i="13"/>
  <c r="J27" i="13"/>
  <c r="K27" i="13"/>
  <c r="L27" i="13"/>
  <c r="M27" i="13"/>
  <c r="O27" i="13"/>
  <c r="P27" i="13"/>
  <c r="Q27" i="13"/>
  <c r="R27" i="13"/>
  <c r="S27" i="13"/>
  <c r="T27" i="13"/>
  <c r="U27" i="13"/>
  <c r="V27" i="13"/>
  <c r="W27" i="13"/>
  <c r="X27" i="13"/>
  <c r="Y27" i="13"/>
  <c r="J28" i="13"/>
  <c r="K28" i="13"/>
  <c r="L28" i="13"/>
  <c r="M28" i="13"/>
  <c r="O28" i="13"/>
  <c r="P28" i="13"/>
  <c r="Q28" i="13"/>
  <c r="R28" i="13"/>
  <c r="S28" i="13"/>
  <c r="T28" i="13"/>
  <c r="U28" i="13"/>
  <c r="V28" i="13"/>
  <c r="W28" i="13"/>
  <c r="X28" i="13"/>
  <c r="Y28" i="13"/>
  <c r="J29" i="13"/>
  <c r="K29" i="13"/>
  <c r="L29" i="13"/>
  <c r="M29" i="13"/>
  <c r="O29" i="13"/>
  <c r="P29" i="13"/>
  <c r="Q29" i="13"/>
  <c r="R29" i="13"/>
  <c r="S29" i="13"/>
  <c r="T29" i="13"/>
  <c r="U29" i="13"/>
  <c r="V29" i="13"/>
  <c r="W29" i="13"/>
  <c r="X29" i="13"/>
  <c r="Y29" i="13"/>
  <c r="R26" i="10"/>
  <c r="S26" i="10"/>
  <c r="T26" i="10"/>
  <c r="U26" i="10"/>
  <c r="V26" i="10"/>
  <c r="W26" i="10"/>
  <c r="X26" i="10"/>
  <c r="Y26" i="10"/>
  <c r="R27" i="10"/>
  <c r="S27" i="10"/>
  <c r="T27" i="10"/>
  <c r="U27" i="10"/>
  <c r="V27" i="10"/>
  <c r="W27" i="10"/>
  <c r="X27" i="10"/>
  <c r="Y27" i="10"/>
  <c r="R28" i="10"/>
  <c r="S28" i="10"/>
  <c r="T28" i="10"/>
  <c r="U28" i="10"/>
  <c r="V28" i="10"/>
  <c r="W28" i="10"/>
  <c r="X28" i="10"/>
  <c r="Y28" i="10"/>
  <c r="R29" i="10"/>
  <c r="S29" i="10"/>
  <c r="T29" i="10"/>
  <c r="U29" i="10"/>
  <c r="V29" i="10"/>
  <c r="W29" i="10"/>
  <c r="X29" i="10"/>
  <c r="Y29" i="10"/>
  <c r="Q26" i="10"/>
  <c r="Q27" i="10"/>
  <c r="Q28" i="10"/>
  <c r="Q29" i="10"/>
  <c r="O26" i="10"/>
  <c r="P26" i="10"/>
  <c r="O27" i="10"/>
  <c r="P27" i="10"/>
  <c r="O28" i="10"/>
  <c r="P28" i="10"/>
  <c r="O29" i="10"/>
  <c r="P29" i="10"/>
  <c r="K26" i="10"/>
  <c r="L26" i="10"/>
  <c r="M26" i="10"/>
  <c r="K27" i="10"/>
  <c r="L27" i="10"/>
  <c r="M27" i="10"/>
  <c r="K28" i="10"/>
  <c r="L28" i="10"/>
  <c r="M28" i="10"/>
  <c r="K29" i="10"/>
  <c r="L29" i="10"/>
  <c r="M29" i="10"/>
  <c r="J26" i="10"/>
  <c r="J27" i="10"/>
  <c r="J28" i="10"/>
  <c r="J29" i="10"/>
  <c r="Y25" i="10"/>
  <c r="X25" i="10"/>
  <c r="W25" i="10"/>
  <c r="V25" i="10"/>
  <c r="U25" i="10"/>
  <c r="T25" i="10"/>
  <c r="S25" i="10"/>
  <c r="R25" i="10"/>
  <c r="Y24" i="10"/>
  <c r="X24" i="10"/>
  <c r="W24" i="10"/>
  <c r="V24" i="10"/>
  <c r="U24" i="10"/>
  <c r="T24" i="10"/>
  <c r="S24" i="10"/>
  <c r="R24" i="10"/>
  <c r="Y23" i="10"/>
  <c r="X23" i="10"/>
  <c r="W23" i="10"/>
  <c r="V23" i="10"/>
  <c r="U23" i="10"/>
  <c r="T23" i="10"/>
  <c r="S23" i="10"/>
  <c r="R23" i="10"/>
  <c r="Y22" i="10"/>
  <c r="X22" i="10"/>
  <c r="W22" i="10"/>
  <c r="V22" i="10"/>
  <c r="U22" i="10"/>
  <c r="T22" i="10"/>
  <c r="S22" i="10"/>
  <c r="R22" i="10"/>
  <c r="Y21" i="10"/>
  <c r="X21" i="10"/>
  <c r="W21" i="10"/>
  <c r="V21" i="10"/>
  <c r="U21" i="10"/>
  <c r="T21" i="10"/>
  <c r="S21" i="10"/>
  <c r="R21" i="10"/>
  <c r="Y20" i="10"/>
  <c r="X20" i="10"/>
  <c r="W20" i="10"/>
  <c r="V20" i="10"/>
  <c r="U20" i="10"/>
  <c r="T20" i="10"/>
  <c r="S20" i="10"/>
  <c r="R20" i="10"/>
  <c r="Y19" i="10"/>
  <c r="X19" i="10"/>
  <c r="W19" i="10"/>
  <c r="V19" i="10"/>
  <c r="U19" i="10"/>
  <c r="T19" i="10"/>
  <c r="S19" i="10"/>
  <c r="R19" i="10"/>
  <c r="Y18" i="10"/>
  <c r="X18" i="10"/>
  <c r="W18" i="10"/>
  <c r="V18" i="10"/>
  <c r="U18" i="10"/>
  <c r="T18" i="10"/>
  <c r="S18" i="10"/>
  <c r="R18" i="10"/>
  <c r="Y17" i="10"/>
  <c r="X17" i="10"/>
  <c r="W17" i="10"/>
  <c r="V17" i="10"/>
  <c r="U17" i="10"/>
  <c r="T17" i="10"/>
  <c r="S17" i="10"/>
  <c r="R17" i="10"/>
  <c r="Y16" i="10"/>
  <c r="X16" i="10"/>
  <c r="W16" i="10"/>
  <c r="V16" i="10"/>
  <c r="U16" i="10"/>
  <c r="T16" i="10"/>
  <c r="S16" i="10"/>
  <c r="R16" i="10"/>
  <c r="Y15" i="10"/>
  <c r="X15" i="10"/>
  <c r="W15" i="10"/>
  <c r="V15" i="10"/>
  <c r="U15" i="10"/>
  <c r="T15" i="10"/>
  <c r="S15" i="10"/>
  <c r="R15" i="10"/>
  <c r="Y14" i="10"/>
  <c r="X14" i="10"/>
  <c r="W14" i="10"/>
  <c r="V14" i="10"/>
  <c r="U14" i="10"/>
  <c r="T14" i="10"/>
  <c r="S14" i="10"/>
  <c r="R14" i="10"/>
  <c r="Y13" i="10"/>
  <c r="X13" i="10"/>
  <c r="W13" i="10"/>
  <c r="V13" i="10"/>
  <c r="U13" i="10"/>
  <c r="T13" i="10"/>
  <c r="S13" i="10"/>
  <c r="R13" i="10"/>
  <c r="Y12" i="10"/>
  <c r="X12" i="10"/>
  <c r="W12" i="10"/>
  <c r="V12" i="10"/>
  <c r="U12" i="10"/>
  <c r="T12" i="10"/>
  <c r="S12" i="10"/>
  <c r="R12" i="10"/>
  <c r="Y11" i="10"/>
  <c r="X11" i="10"/>
  <c r="W11" i="10"/>
  <c r="V11" i="10"/>
  <c r="U11" i="10"/>
  <c r="T11" i="10"/>
  <c r="S11" i="10"/>
  <c r="R11" i="10"/>
  <c r="Y10" i="10"/>
  <c r="X10" i="10"/>
  <c r="W10" i="10"/>
  <c r="V10" i="10"/>
  <c r="U10" i="10"/>
  <c r="T10" i="10"/>
  <c r="S10" i="10"/>
  <c r="R10" i="10"/>
  <c r="Y9" i="10"/>
  <c r="X9" i="10"/>
  <c r="W9" i="10"/>
  <c r="V9" i="10"/>
  <c r="U9" i="10"/>
  <c r="T9" i="10"/>
  <c r="S9" i="10"/>
  <c r="R9" i="10"/>
  <c r="Y8" i="10"/>
  <c r="X8" i="10"/>
  <c r="W8" i="10"/>
  <c r="V8" i="10"/>
  <c r="U8" i="10"/>
  <c r="T8" i="10"/>
  <c r="S8" i="10"/>
  <c r="R8" i="10"/>
  <c r="Y7" i="10"/>
  <c r="X7" i="10"/>
  <c r="W7" i="10"/>
  <c r="V7" i="10"/>
  <c r="U7" i="10"/>
  <c r="T7" i="10"/>
  <c r="S7" i="10"/>
  <c r="R7" i="10"/>
  <c r="Y6" i="10"/>
  <c r="X6" i="10"/>
  <c r="W6" i="10"/>
  <c r="V6" i="10"/>
  <c r="U6" i="10"/>
  <c r="T6" i="10"/>
  <c r="S6" i="10"/>
  <c r="R6" i="10"/>
  <c r="Y5" i="10"/>
  <c r="X5" i="10"/>
  <c r="W5" i="10"/>
  <c r="V5" i="10"/>
  <c r="U5" i="10"/>
  <c r="T5" i="10"/>
  <c r="S5" i="10"/>
  <c r="R5" i="10"/>
  <c r="Y4" i="10"/>
  <c r="X4" i="10"/>
  <c r="W4" i="10"/>
  <c r="V4" i="10"/>
  <c r="U4" i="10"/>
  <c r="T4" i="10"/>
  <c r="S4" i="10"/>
  <c r="R4" i="10"/>
  <c r="Y25" i="13"/>
  <c r="X25" i="13"/>
  <c r="W25" i="13"/>
  <c r="V25" i="13"/>
  <c r="U25" i="13"/>
  <c r="T25" i="13"/>
  <c r="S25" i="13"/>
  <c r="R25" i="13"/>
  <c r="Y24" i="13"/>
  <c r="X24" i="13"/>
  <c r="W24" i="13"/>
  <c r="V24" i="13"/>
  <c r="U24" i="13"/>
  <c r="T24" i="13"/>
  <c r="S24" i="13"/>
  <c r="R24" i="13"/>
  <c r="Y23" i="13"/>
  <c r="X23" i="13"/>
  <c r="W23" i="13"/>
  <c r="V23" i="13"/>
  <c r="U23" i="13"/>
  <c r="T23" i="13"/>
  <c r="S23" i="13"/>
  <c r="R23" i="13"/>
  <c r="Y22" i="13"/>
  <c r="X22" i="13"/>
  <c r="W22" i="13"/>
  <c r="V22" i="13"/>
  <c r="U22" i="13"/>
  <c r="T22" i="13"/>
  <c r="S22" i="13"/>
  <c r="R22" i="13"/>
  <c r="Y21" i="13"/>
  <c r="X21" i="13"/>
  <c r="W21" i="13"/>
  <c r="V21" i="13"/>
  <c r="U21" i="13"/>
  <c r="T21" i="13"/>
  <c r="S21" i="13"/>
  <c r="R21" i="13"/>
  <c r="Y20" i="13"/>
  <c r="X20" i="13"/>
  <c r="W20" i="13"/>
  <c r="V20" i="13"/>
  <c r="U20" i="13"/>
  <c r="T20" i="13"/>
  <c r="S20" i="13"/>
  <c r="R20" i="13"/>
  <c r="Y19" i="13"/>
  <c r="X19" i="13"/>
  <c r="W19" i="13"/>
  <c r="V19" i="13"/>
  <c r="U19" i="13"/>
  <c r="T19" i="13"/>
  <c r="S19" i="13"/>
  <c r="R19" i="13"/>
  <c r="Y18" i="13"/>
  <c r="X18" i="13"/>
  <c r="W18" i="13"/>
  <c r="V18" i="13"/>
  <c r="U18" i="13"/>
  <c r="T18" i="13"/>
  <c r="S18" i="13"/>
  <c r="R18" i="13"/>
  <c r="Y17" i="13"/>
  <c r="X17" i="13"/>
  <c r="W17" i="13"/>
  <c r="V17" i="13"/>
  <c r="U17" i="13"/>
  <c r="T17" i="13"/>
  <c r="S17" i="13"/>
  <c r="R17" i="13"/>
  <c r="Y16" i="13"/>
  <c r="X16" i="13"/>
  <c r="W16" i="13"/>
  <c r="V16" i="13"/>
  <c r="U16" i="13"/>
  <c r="T16" i="13"/>
  <c r="S16" i="13"/>
  <c r="R16" i="13"/>
  <c r="Y15" i="13"/>
  <c r="X15" i="13"/>
  <c r="W15" i="13"/>
  <c r="V15" i="13"/>
  <c r="U15" i="13"/>
  <c r="T15" i="13"/>
  <c r="S15" i="13"/>
  <c r="R15" i="13"/>
  <c r="Y14" i="13"/>
  <c r="X14" i="13"/>
  <c r="W14" i="13"/>
  <c r="V14" i="13"/>
  <c r="U14" i="13"/>
  <c r="T14" i="13"/>
  <c r="S14" i="13"/>
  <c r="R14" i="13"/>
  <c r="Y13" i="13"/>
  <c r="X13" i="13"/>
  <c r="W13" i="13"/>
  <c r="V13" i="13"/>
  <c r="U13" i="13"/>
  <c r="T13" i="13"/>
  <c r="S13" i="13"/>
  <c r="R13" i="13"/>
  <c r="Y12" i="13"/>
  <c r="X12" i="13"/>
  <c r="W12" i="13"/>
  <c r="V12" i="13"/>
  <c r="U12" i="13"/>
  <c r="T12" i="13"/>
  <c r="S12" i="13"/>
  <c r="R12" i="13"/>
  <c r="Y11" i="13"/>
  <c r="X11" i="13"/>
  <c r="W11" i="13"/>
  <c r="V11" i="13"/>
  <c r="U11" i="13"/>
  <c r="T11" i="13"/>
  <c r="S11" i="13"/>
  <c r="R11" i="13"/>
  <c r="Y10" i="13"/>
  <c r="X10" i="13"/>
  <c r="W10" i="13"/>
  <c r="V10" i="13"/>
  <c r="U10" i="13"/>
  <c r="T10" i="13"/>
  <c r="S10" i="13"/>
  <c r="R10" i="13"/>
  <c r="Y9" i="13"/>
  <c r="X9" i="13"/>
  <c r="W9" i="13"/>
  <c r="V9" i="13"/>
  <c r="U9" i="13"/>
  <c r="T9" i="13"/>
  <c r="S9" i="13"/>
  <c r="R9" i="13"/>
  <c r="Y8" i="13"/>
  <c r="X8" i="13"/>
  <c r="W8" i="13"/>
  <c r="V8" i="13"/>
  <c r="U8" i="13"/>
  <c r="T8" i="13"/>
  <c r="S8" i="13"/>
  <c r="R8" i="13"/>
  <c r="Y7" i="13"/>
  <c r="X7" i="13"/>
  <c r="W7" i="13"/>
  <c r="V7" i="13"/>
  <c r="U7" i="13"/>
  <c r="T7" i="13"/>
  <c r="S7" i="13"/>
  <c r="R7" i="13"/>
  <c r="Y6" i="13"/>
  <c r="X6" i="13"/>
  <c r="W6" i="13"/>
  <c r="V6" i="13"/>
  <c r="U6" i="13"/>
  <c r="T6" i="13"/>
  <c r="S6" i="13"/>
  <c r="R6" i="13"/>
  <c r="Y5" i="13"/>
  <c r="X5" i="13"/>
  <c r="W5" i="13"/>
  <c r="V5" i="13"/>
  <c r="U5" i="13"/>
  <c r="T5" i="13"/>
  <c r="S5" i="13"/>
  <c r="R5" i="13"/>
  <c r="Y4" i="13"/>
  <c r="X4" i="13"/>
  <c r="W4" i="13"/>
  <c r="V4" i="13"/>
  <c r="U4" i="13"/>
  <c r="T4" i="13"/>
  <c r="S4" i="13"/>
  <c r="R4" i="13"/>
  <c r="S4" i="14"/>
  <c r="T4" i="14"/>
  <c r="U4" i="14"/>
  <c r="V4" i="14"/>
  <c r="W4" i="14"/>
  <c r="X4" i="14"/>
  <c r="Y4" i="14"/>
  <c r="S5" i="14"/>
  <c r="T5" i="14"/>
  <c r="U5" i="14"/>
  <c r="V5" i="14"/>
  <c r="W5" i="14"/>
  <c r="X5" i="14"/>
  <c r="Y5" i="14"/>
  <c r="S6" i="14"/>
  <c r="T6" i="14"/>
  <c r="U6" i="14"/>
  <c r="V6" i="14"/>
  <c r="W6" i="14"/>
  <c r="X6" i="14"/>
  <c r="Y6" i="14"/>
  <c r="S7" i="14"/>
  <c r="T7" i="14"/>
  <c r="U7" i="14"/>
  <c r="V7" i="14"/>
  <c r="W7" i="14"/>
  <c r="X7" i="14"/>
  <c r="Y7" i="14"/>
  <c r="S8" i="14"/>
  <c r="T8" i="14"/>
  <c r="U8" i="14"/>
  <c r="V8" i="14"/>
  <c r="W8" i="14"/>
  <c r="X8" i="14"/>
  <c r="Y8" i="14"/>
  <c r="S9" i="14"/>
  <c r="T9" i="14"/>
  <c r="U9" i="14"/>
  <c r="V9" i="14"/>
  <c r="W9" i="14"/>
  <c r="X9" i="14"/>
  <c r="Y9" i="14"/>
  <c r="S10" i="14"/>
  <c r="T10" i="14"/>
  <c r="U10" i="14"/>
  <c r="V10" i="14"/>
  <c r="W10" i="14"/>
  <c r="X10" i="14"/>
  <c r="Y10" i="14"/>
  <c r="S11" i="14"/>
  <c r="T11" i="14"/>
  <c r="U11" i="14"/>
  <c r="V11" i="14"/>
  <c r="W11" i="14"/>
  <c r="X11" i="14"/>
  <c r="Y11" i="14"/>
  <c r="S12" i="14"/>
  <c r="T12" i="14"/>
  <c r="U12" i="14"/>
  <c r="V12" i="14"/>
  <c r="W12" i="14"/>
  <c r="X12" i="14"/>
  <c r="Y12" i="14"/>
  <c r="S13" i="14"/>
  <c r="T13" i="14"/>
  <c r="U13" i="14"/>
  <c r="V13" i="14"/>
  <c r="W13" i="14"/>
  <c r="X13" i="14"/>
  <c r="Y13" i="14"/>
  <c r="S14" i="14"/>
  <c r="T14" i="14"/>
  <c r="U14" i="14"/>
  <c r="V14" i="14"/>
  <c r="W14" i="14"/>
  <c r="X14" i="14"/>
  <c r="Y14" i="14"/>
  <c r="S15" i="14"/>
  <c r="T15" i="14"/>
  <c r="U15" i="14"/>
  <c r="V15" i="14"/>
  <c r="W15" i="14"/>
  <c r="X15" i="14"/>
  <c r="Y15" i="14"/>
  <c r="S16" i="14"/>
  <c r="T16" i="14"/>
  <c r="U16" i="14"/>
  <c r="V16" i="14"/>
  <c r="W16" i="14"/>
  <c r="X16" i="14"/>
  <c r="Y16" i="14"/>
  <c r="S17" i="14"/>
  <c r="T17" i="14"/>
  <c r="U17" i="14"/>
  <c r="V17" i="14"/>
  <c r="W17" i="14"/>
  <c r="X17" i="14"/>
  <c r="Y17" i="14"/>
  <c r="S18" i="14"/>
  <c r="T18" i="14"/>
  <c r="U18" i="14"/>
  <c r="V18" i="14"/>
  <c r="W18" i="14"/>
  <c r="X18" i="14"/>
  <c r="Y18" i="14"/>
  <c r="S19" i="14"/>
  <c r="T19" i="14"/>
  <c r="U19" i="14"/>
  <c r="V19" i="14"/>
  <c r="W19" i="14"/>
  <c r="X19" i="14"/>
  <c r="Y19" i="14"/>
  <c r="S20" i="14"/>
  <c r="T20" i="14"/>
  <c r="U20" i="14"/>
  <c r="V20" i="14"/>
  <c r="W20" i="14"/>
  <c r="X20" i="14"/>
  <c r="Y20" i="14"/>
  <c r="S21" i="14"/>
  <c r="T21" i="14"/>
  <c r="U21" i="14"/>
  <c r="V21" i="14"/>
  <c r="W21" i="14"/>
  <c r="X21" i="14"/>
  <c r="Y21" i="14"/>
  <c r="S22" i="14"/>
  <c r="T22" i="14"/>
  <c r="U22" i="14"/>
  <c r="V22" i="14"/>
  <c r="W22" i="14"/>
  <c r="X22" i="14"/>
  <c r="Y22" i="14"/>
  <c r="S23" i="14"/>
  <c r="T23" i="14"/>
  <c r="U23" i="14"/>
  <c r="V23" i="14"/>
  <c r="W23" i="14"/>
  <c r="X23" i="14"/>
  <c r="Y23" i="14"/>
  <c r="S24" i="14"/>
  <c r="T24" i="14"/>
  <c r="U24" i="14"/>
  <c r="V24" i="14"/>
  <c r="W24" i="14"/>
  <c r="X24" i="14"/>
  <c r="Y24" i="14"/>
  <c r="S25" i="14"/>
  <c r="T25" i="14"/>
  <c r="U25" i="14"/>
  <c r="V25" i="14"/>
  <c r="W25" i="14"/>
  <c r="X25" i="14"/>
  <c r="Y25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4" i="14"/>
  <c r="Q25" i="14"/>
  <c r="P25" i="14"/>
  <c r="O25" i="14"/>
  <c r="M25" i="14"/>
  <c r="L25" i="14"/>
  <c r="K25" i="14"/>
  <c r="J25" i="14"/>
  <c r="Q24" i="14"/>
  <c r="P24" i="14"/>
  <c r="O24" i="14"/>
  <c r="M24" i="14"/>
  <c r="L24" i="14"/>
  <c r="K24" i="14"/>
  <c r="J24" i="14"/>
  <c r="Q23" i="14"/>
  <c r="P23" i="14"/>
  <c r="O23" i="14"/>
  <c r="M23" i="14"/>
  <c r="L23" i="14"/>
  <c r="K23" i="14"/>
  <c r="J23" i="14"/>
  <c r="Q22" i="14"/>
  <c r="P22" i="14"/>
  <c r="O22" i="14"/>
  <c r="M22" i="14"/>
  <c r="L22" i="14"/>
  <c r="K22" i="14"/>
  <c r="J22" i="14"/>
  <c r="Q21" i="14"/>
  <c r="P21" i="14"/>
  <c r="O21" i="14"/>
  <c r="M21" i="14"/>
  <c r="L21" i="14"/>
  <c r="K21" i="14"/>
  <c r="J21" i="14"/>
  <c r="Q20" i="14"/>
  <c r="P20" i="14"/>
  <c r="O20" i="14"/>
  <c r="M20" i="14"/>
  <c r="L20" i="14"/>
  <c r="K20" i="14"/>
  <c r="J20" i="14"/>
  <c r="Q19" i="14"/>
  <c r="P19" i="14"/>
  <c r="O19" i="14"/>
  <c r="M19" i="14"/>
  <c r="L19" i="14"/>
  <c r="K19" i="14"/>
  <c r="J19" i="14"/>
  <c r="Q18" i="14"/>
  <c r="P18" i="14"/>
  <c r="O18" i="14"/>
  <c r="M18" i="14"/>
  <c r="L18" i="14"/>
  <c r="K18" i="14"/>
  <c r="J18" i="14"/>
  <c r="Q17" i="14"/>
  <c r="P17" i="14"/>
  <c r="O17" i="14"/>
  <c r="M17" i="14"/>
  <c r="L17" i="14"/>
  <c r="K17" i="14"/>
  <c r="J17" i="14"/>
  <c r="Q16" i="14"/>
  <c r="P16" i="14"/>
  <c r="O16" i="14"/>
  <c r="M16" i="14"/>
  <c r="L16" i="14"/>
  <c r="K16" i="14"/>
  <c r="J16" i="14"/>
  <c r="Q15" i="14"/>
  <c r="P15" i="14"/>
  <c r="O15" i="14"/>
  <c r="N15" i="14"/>
  <c r="M15" i="14"/>
  <c r="L15" i="14"/>
  <c r="K15" i="14"/>
  <c r="J15" i="14"/>
  <c r="Q14" i="14"/>
  <c r="P14" i="14"/>
  <c r="O14" i="14"/>
  <c r="N14" i="14"/>
  <c r="M14" i="14"/>
  <c r="L14" i="14"/>
  <c r="K14" i="14"/>
  <c r="J14" i="14"/>
  <c r="Q13" i="14"/>
  <c r="P13" i="14"/>
  <c r="O13" i="14"/>
  <c r="N13" i="14"/>
  <c r="M13" i="14"/>
  <c r="L13" i="14"/>
  <c r="K13" i="14"/>
  <c r="J13" i="14"/>
  <c r="Q12" i="14"/>
  <c r="P12" i="14"/>
  <c r="O12" i="14"/>
  <c r="N12" i="14"/>
  <c r="M12" i="14"/>
  <c r="L12" i="14"/>
  <c r="K12" i="14"/>
  <c r="J12" i="14"/>
  <c r="Q11" i="14"/>
  <c r="P11" i="14"/>
  <c r="O11" i="14"/>
  <c r="N11" i="14"/>
  <c r="M11" i="14"/>
  <c r="L11" i="14"/>
  <c r="K11" i="14"/>
  <c r="J11" i="14"/>
  <c r="Q10" i="14"/>
  <c r="P10" i="14"/>
  <c r="O10" i="14"/>
  <c r="N10" i="14"/>
  <c r="M10" i="14"/>
  <c r="L10" i="14"/>
  <c r="K10" i="14"/>
  <c r="J10" i="14"/>
  <c r="Q9" i="14"/>
  <c r="P9" i="14"/>
  <c r="O9" i="14"/>
  <c r="N9" i="14"/>
  <c r="M9" i="14"/>
  <c r="L9" i="14"/>
  <c r="K9" i="14"/>
  <c r="J9" i="14"/>
  <c r="Q8" i="14"/>
  <c r="P8" i="14"/>
  <c r="O8" i="14"/>
  <c r="N8" i="14"/>
  <c r="M8" i="14"/>
  <c r="L8" i="14"/>
  <c r="K8" i="14"/>
  <c r="J8" i="14"/>
  <c r="Q7" i="14"/>
  <c r="P7" i="14"/>
  <c r="O7" i="14"/>
  <c r="N7" i="14"/>
  <c r="M7" i="14"/>
  <c r="L7" i="14"/>
  <c r="K7" i="14"/>
  <c r="J7" i="14"/>
  <c r="Q6" i="14"/>
  <c r="P6" i="14"/>
  <c r="O6" i="14"/>
  <c r="N6" i="14"/>
  <c r="M6" i="14"/>
  <c r="L6" i="14"/>
  <c r="K6" i="14"/>
  <c r="J6" i="14"/>
  <c r="Q5" i="14"/>
  <c r="P5" i="14"/>
  <c r="O5" i="14"/>
  <c r="N5" i="14"/>
  <c r="M5" i="14"/>
  <c r="L5" i="14"/>
  <c r="K5" i="14"/>
  <c r="J5" i="14"/>
  <c r="Q4" i="14"/>
  <c r="P4" i="14"/>
  <c r="O4" i="14"/>
  <c r="N4" i="14"/>
  <c r="M4" i="14"/>
  <c r="L4" i="14"/>
  <c r="K4" i="14"/>
  <c r="J4" i="14"/>
  <c r="J8" i="10"/>
  <c r="K8" i="10"/>
  <c r="L8" i="10"/>
  <c r="M8" i="10"/>
  <c r="N8" i="10"/>
  <c r="O8" i="10"/>
  <c r="P8" i="10"/>
  <c r="Q8" i="10"/>
  <c r="J9" i="10"/>
  <c r="K9" i="10"/>
  <c r="L9" i="10"/>
  <c r="M9" i="10"/>
  <c r="N9" i="10"/>
  <c r="O9" i="10"/>
  <c r="P9" i="10"/>
  <c r="Q9" i="10"/>
  <c r="J10" i="10"/>
  <c r="K10" i="10"/>
  <c r="L10" i="10"/>
  <c r="M10" i="10"/>
  <c r="N10" i="10"/>
  <c r="O10" i="10"/>
  <c r="P10" i="10"/>
  <c r="Q10" i="10"/>
  <c r="J11" i="10"/>
  <c r="K11" i="10"/>
  <c r="L11" i="10"/>
  <c r="M11" i="10"/>
  <c r="N11" i="10"/>
  <c r="O11" i="10"/>
  <c r="P11" i="10"/>
  <c r="Q11" i="10"/>
  <c r="J12" i="10"/>
  <c r="K12" i="10"/>
  <c r="L12" i="10"/>
  <c r="M12" i="10"/>
  <c r="N12" i="10"/>
  <c r="O12" i="10"/>
  <c r="P12" i="10"/>
  <c r="Q12" i="10"/>
  <c r="J13" i="10"/>
  <c r="K13" i="10"/>
  <c r="L13" i="10"/>
  <c r="M13" i="10"/>
  <c r="N13" i="10"/>
  <c r="O13" i="10"/>
  <c r="P13" i="10"/>
  <c r="Q13" i="10"/>
  <c r="J14" i="10"/>
  <c r="K14" i="10"/>
  <c r="L14" i="10"/>
  <c r="M14" i="10"/>
  <c r="N14" i="10"/>
  <c r="O14" i="10"/>
  <c r="P14" i="10"/>
  <c r="Q14" i="10"/>
  <c r="J15" i="10"/>
  <c r="K15" i="10"/>
  <c r="L15" i="10"/>
  <c r="M15" i="10"/>
  <c r="N15" i="10"/>
  <c r="O15" i="10"/>
  <c r="P15" i="10"/>
  <c r="Q15" i="10"/>
  <c r="J16" i="10"/>
  <c r="K16" i="10"/>
  <c r="L16" i="10"/>
  <c r="M16" i="10"/>
  <c r="O16" i="10"/>
  <c r="P16" i="10"/>
  <c r="Q16" i="10"/>
  <c r="J17" i="10"/>
  <c r="K17" i="10"/>
  <c r="L17" i="10"/>
  <c r="M17" i="10"/>
  <c r="O17" i="10"/>
  <c r="P17" i="10"/>
  <c r="Q17" i="10"/>
  <c r="J18" i="10"/>
  <c r="K18" i="10"/>
  <c r="L18" i="10"/>
  <c r="M18" i="10"/>
  <c r="O18" i="10"/>
  <c r="P18" i="10"/>
  <c r="Q18" i="10"/>
  <c r="J19" i="10"/>
  <c r="K19" i="10"/>
  <c r="L19" i="10"/>
  <c r="M19" i="10"/>
  <c r="O19" i="10"/>
  <c r="P19" i="10"/>
  <c r="Q19" i="10"/>
  <c r="J20" i="10"/>
  <c r="K20" i="10"/>
  <c r="L20" i="10"/>
  <c r="M20" i="10"/>
  <c r="O20" i="10"/>
  <c r="P20" i="10"/>
  <c r="Q20" i="10"/>
  <c r="J21" i="10"/>
  <c r="K21" i="10"/>
  <c r="L21" i="10"/>
  <c r="M21" i="10"/>
  <c r="O21" i="10"/>
  <c r="P21" i="10"/>
  <c r="Q21" i="10"/>
  <c r="J22" i="10"/>
  <c r="K22" i="10"/>
  <c r="L22" i="10"/>
  <c r="M22" i="10"/>
  <c r="O22" i="10"/>
  <c r="P22" i="10"/>
  <c r="Q22" i="10"/>
  <c r="J23" i="10"/>
  <c r="K23" i="10"/>
  <c r="L23" i="10"/>
  <c r="M23" i="10"/>
  <c r="O23" i="10"/>
  <c r="P23" i="10"/>
  <c r="Q23" i="10"/>
  <c r="J24" i="10"/>
  <c r="K24" i="10"/>
  <c r="L24" i="10"/>
  <c r="M24" i="10"/>
  <c r="O24" i="10"/>
  <c r="P24" i="10"/>
  <c r="Q24" i="10"/>
  <c r="J25" i="10"/>
  <c r="K25" i="10"/>
  <c r="L25" i="10"/>
  <c r="M25" i="10"/>
  <c r="O25" i="10"/>
  <c r="P25" i="10"/>
  <c r="Q25" i="10"/>
  <c r="J5" i="10"/>
  <c r="K5" i="10"/>
  <c r="L5" i="10"/>
  <c r="M5" i="10"/>
  <c r="N5" i="10"/>
  <c r="O5" i="10"/>
  <c r="P5" i="10"/>
  <c r="Q5" i="10"/>
  <c r="J6" i="10"/>
  <c r="K6" i="10"/>
  <c r="L6" i="10"/>
  <c r="M6" i="10"/>
  <c r="N6" i="10"/>
  <c r="O6" i="10"/>
  <c r="P6" i="10"/>
  <c r="Q6" i="10"/>
  <c r="J7" i="10"/>
  <c r="K7" i="10"/>
  <c r="L7" i="10"/>
  <c r="M7" i="10"/>
  <c r="N7" i="10"/>
  <c r="O7" i="10"/>
  <c r="P7" i="10"/>
  <c r="Q7" i="10"/>
  <c r="J4" i="10"/>
  <c r="K4" i="10"/>
  <c r="L4" i="10"/>
  <c r="M4" i="10"/>
  <c r="N4" i="10"/>
  <c r="O4" i="10"/>
  <c r="P4" i="10"/>
  <c r="Q4" i="10"/>
  <c r="K4" i="13"/>
  <c r="L4" i="13"/>
  <c r="M4" i="13"/>
  <c r="N4" i="13"/>
  <c r="O4" i="13"/>
  <c r="P4" i="13"/>
  <c r="Q4" i="13"/>
  <c r="K5" i="13"/>
  <c r="L5" i="13"/>
  <c r="M5" i="13"/>
  <c r="N5" i="13"/>
  <c r="O5" i="13"/>
  <c r="P5" i="13"/>
  <c r="Q5" i="13"/>
  <c r="K6" i="13"/>
  <c r="L6" i="13"/>
  <c r="M6" i="13"/>
  <c r="N6" i="13"/>
  <c r="O6" i="13"/>
  <c r="P6" i="13"/>
  <c r="Q6" i="13"/>
  <c r="K7" i="13"/>
  <c r="L7" i="13"/>
  <c r="M7" i="13"/>
  <c r="N7" i="13"/>
  <c r="O7" i="13"/>
  <c r="P7" i="13"/>
  <c r="Q7" i="13"/>
  <c r="K8" i="13"/>
  <c r="L8" i="13"/>
  <c r="M8" i="13"/>
  <c r="N8" i="13"/>
  <c r="O8" i="13"/>
  <c r="P8" i="13"/>
  <c r="Q8" i="13"/>
  <c r="K9" i="13"/>
  <c r="L9" i="13"/>
  <c r="M9" i="13"/>
  <c r="N9" i="13"/>
  <c r="O9" i="13"/>
  <c r="P9" i="13"/>
  <c r="Q9" i="13"/>
  <c r="K10" i="13"/>
  <c r="L10" i="13"/>
  <c r="M10" i="13"/>
  <c r="N10" i="13"/>
  <c r="O10" i="13"/>
  <c r="P10" i="13"/>
  <c r="Q10" i="13"/>
  <c r="K11" i="13"/>
  <c r="L11" i="13"/>
  <c r="M11" i="13"/>
  <c r="N11" i="13"/>
  <c r="O11" i="13"/>
  <c r="P11" i="13"/>
  <c r="Q11" i="13"/>
  <c r="K12" i="13"/>
  <c r="L12" i="13"/>
  <c r="M12" i="13"/>
  <c r="N12" i="13"/>
  <c r="O12" i="13"/>
  <c r="P12" i="13"/>
  <c r="Q12" i="13"/>
  <c r="K13" i="13"/>
  <c r="L13" i="13"/>
  <c r="M13" i="13"/>
  <c r="N13" i="13"/>
  <c r="O13" i="13"/>
  <c r="P13" i="13"/>
  <c r="Q13" i="13"/>
  <c r="K14" i="13"/>
  <c r="L14" i="13"/>
  <c r="M14" i="13"/>
  <c r="N14" i="13"/>
  <c r="O14" i="13"/>
  <c r="P14" i="13"/>
  <c r="Q14" i="13"/>
  <c r="K15" i="13"/>
  <c r="L15" i="13"/>
  <c r="M15" i="13"/>
  <c r="N15" i="13"/>
  <c r="O15" i="13"/>
  <c r="P15" i="13"/>
  <c r="Q15" i="13"/>
  <c r="K16" i="13"/>
  <c r="L16" i="13"/>
  <c r="M16" i="13"/>
  <c r="O16" i="13"/>
  <c r="P16" i="13"/>
  <c r="Q16" i="13"/>
  <c r="K17" i="13"/>
  <c r="L17" i="13"/>
  <c r="M17" i="13"/>
  <c r="O17" i="13"/>
  <c r="P17" i="13"/>
  <c r="Q17" i="13"/>
  <c r="K18" i="13"/>
  <c r="L18" i="13"/>
  <c r="M18" i="13"/>
  <c r="O18" i="13"/>
  <c r="P18" i="13"/>
  <c r="Q18" i="13"/>
  <c r="K19" i="13"/>
  <c r="L19" i="13"/>
  <c r="M19" i="13"/>
  <c r="O19" i="13"/>
  <c r="P19" i="13"/>
  <c r="Q19" i="13"/>
  <c r="K20" i="13"/>
  <c r="L20" i="13"/>
  <c r="M20" i="13"/>
  <c r="O20" i="13"/>
  <c r="P20" i="13"/>
  <c r="Q20" i="13"/>
  <c r="K21" i="13"/>
  <c r="L21" i="13"/>
  <c r="M21" i="13"/>
  <c r="O21" i="13"/>
  <c r="P21" i="13"/>
  <c r="Q21" i="13"/>
  <c r="K22" i="13"/>
  <c r="L22" i="13"/>
  <c r="M22" i="13"/>
  <c r="O22" i="13"/>
  <c r="P22" i="13"/>
  <c r="Q22" i="13"/>
  <c r="K23" i="13"/>
  <c r="L23" i="13"/>
  <c r="M23" i="13"/>
  <c r="O23" i="13"/>
  <c r="P23" i="13"/>
  <c r="Q23" i="13"/>
  <c r="K24" i="13"/>
  <c r="L24" i="13"/>
  <c r="M24" i="13"/>
  <c r="O24" i="13"/>
  <c r="P24" i="13"/>
  <c r="Q24" i="13"/>
  <c r="K25" i="13"/>
  <c r="L25" i="13"/>
  <c r="M25" i="13"/>
  <c r="O25" i="13"/>
  <c r="P25" i="13"/>
  <c r="Q25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4" i="13"/>
</calcChain>
</file>

<file path=xl/sharedStrings.xml><?xml version="1.0" encoding="utf-8"?>
<sst xmlns="http://schemas.openxmlformats.org/spreadsheetml/2006/main" count="4982" uniqueCount="682">
  <si>
    <t>Last Name</t>
  </si>
  <si>
    <t>First Name</t>
  </si>
  <si>
    <t>Job Title</t>
  </si>
  <si>
    <t>Working Title</t>
  </si>
  <si>
    <t>Dept</t>
  </si>
  <si>
    <t>Byers-Ogle</t>
  </si>
  <si>
    <t>Richard</t>
  </si>
  <si>
    <t>Administrator IV</t>
  </si>
  <si>
    <t>Provost/Vice President Academic Affairs</t>
  </si>
  <si>
    <t>Academic Affairs, Provost VPAA</t>
  </si>
  <si>
    <t>Pitre</t>
  </si>
  <si>
    <t>Terence</t>
  </si>
  <si>
    <t>Dean College of Business Admin</t>
  </si>
  <si>
    <t>College of Business Admin</t>
  </si>
  <si>
    <t>Tuedio</t>
  </si>
  <si>
    <t>James</t>
  </si>
  <si>
    <t>Dean College of Human &amp;Soc Sci</t>
  </si>
  <si>
    <t>Col of Arts, Human &amp; Soc Sci</t>
  </si>
  <si>
    <t>Porfilio</t>
  </si>
  <si>
    <t>Bradley</t>
  </si>
  <si>
    <t>Dean, COEKSW</t>
  </si>
  <si>
    <t>Col of Ed, Kines &amp; Social Work</t>
  </si>
  <si>
    <t>Knutson Miller</t>
  </si>
  <si>
    <t>Kari</t>
  </si>
  <si>
    <t>Sweitzer</t>
  </si>
  <si>
    <t>Sarah</t>
  </si>
  <si>
    <t>Dean of Stockton Campus</t>
  </si>
  <si>
    <t>CSUS Stockton</t>
  </si>
  <si>
    <t>Roney</t>
  </si>
  <si>
    <t>Kristen</t>
  </si>
  <si>
    <t>AVP, Faculty Affairs</t>
  </si>
  <si>
    <t>Faculty Affairs</t>
  </si>
  <si>
    <t>Wooley</t>
  </si>
  <si>
    <t>Stuart</t>
  </si>
  <si>
    <t>Academic Affairs, AVP</t>
  </si>
  <si>
    <t>Ramirez</t>
  </si>
  <si>
    <t>Martina</t>
  </si>
  <si>
    <t>Dean, College of Science</t>
  </si>
  <si>
    <t>College of Science</t>
  </si>
  <si>
    <t>Gatch</t>
  </si>
  <si>
    <t>Maura</t>
  </si>
  <si>
    <t>Rodriguez</t>
  </si>
  <si>
    <t>Ronald</t>
  </si>
  <si>
    <t>Administrator III</t>
  </si>
  <si>
    <t>Dean Library Services</t>
  </si>
  <si>
    <t>Library</t>
  </si>
  <si>
    <t>Routh</t>
  </si>
  <si>
    <t>Stephen</t>
  </si>
  <si>
    <t>Associate Dean</t>
  </si>
  <si>
    <t>Bernardo</t>
  </si>
  <si>
    <t>Lisa</t>
  </si>
  <si>
    <t>Student Records</t>
  </si>
  <si>
    <t>Li</t>
  </si>
  <si>
    <t>Dai</t>
  </si>
  <si>
    <t>Dir of Inst'l Eff &amp; Analytics</t>
  </si>
  <si>
    <t>Institutional Effecti &amp; Analyt</t>
  </si>
  <si>
    <t>Theis</t>
  </si>
  <si>
    <t>Amanda</t>
  </si>
  <si>
    <t>Chief of Staff, Provost's Office</t>
  </si>
  <si>
    <t>Won</t>
  </si>
  <si>
    <t>Noelle</t>
  </si>
  <si>
    <t>Assoc Dean, COE</t>
  </si>
  <si>
    <t>Shahbazian</t>
  </si>
  <si>
    <t>Feuna</t>
  </si>
  <si>
    <t>Priest</t>
  </si>
  <si>
    <t>Aubrey</t>
  </si>
  <si>
    <t>Administrator II</t>
  </si>
  <si>
    <t>Garcia</t>
  </si>
  <si>
    <t>Belinda</t>
  </si>
  <si>
    <t>Director, Financial Aid and Scholarships</t>
  </si>
  <si>
    <t>Financial Aid</t>
  </si>
  <si>
    <t>Donahue</t>
  </si>
  <si>
    <t>Gina</t>
  </si>
  <si>
    <t>Bell</t>
  </si>
  <si>
    <t>Joyce</t>
  </si>
  <si>
    <t>Director of Research and Sponsored Programs</t>
  </si>
  <si>
    <t>Research &amp; Sponsored Programs</t>
  </si>
  <si>
    <t>Fox</t>
  </si>
  <si>
    <t>Julie</t>
  </si>
  <si>
    <t>Director, Service Learning</t>
  </si>
  <si>
    <t>Service Learning</t>
  </si>
  <si>
    <t>Atwal</t>
  </si>
  <si>
    <t>Iqbal</t>
  </si>
  <si>
    <t>College of Science STEM Grants</t>
  </si>
  <si>
    <t>Chavez</t>
  </si>
  <si>
    <t>Admissions</t>
  </si>
  <si>
    <t>Butler</t>
  </si>
  <si>
    <t>Calvillo</t>
  </si>
  <si>
    <t>Evelyn</t>
  </si>
  <si>
    <t>Hunter</t>
  </si>
  <si>
    <t>Mary</t>
  </si>
  <si>
    <t>Smith</t>
  </si>
  <si>
    <t>Stephani</t>
  </si>
  <si>
    <t>Administrator I</t>
  </si>
  <si>
    <t>Child Development Center Director</t>
  </si>
  <si>
    <t>Psychology</t>
  </si>
  <si>
    <t>Goodeill</t>
  </si>
  <si>
    <t>Christina</t>
  </si>
  <si>
    <t>Assistant Director of Systems &amp; Operations</t>
  </si>
  <si>
    <t>Shahbaz</t>
  </si>
  <si>
    <t>Katrin</t>
  </si>
  <si>
    <t>Assistant Director of Financial Aid Verification &amp; Compliance</t>
  </si>
  <si>
    <t>Copple</t>
  </si>
  <si>
    <t>Dinah</t>
  </si>
  <si>
    <t>Director, Program Development &amp; Administration</t>
  </si>
  <si>
    <t>Fentress</t>
  </si>
  <si>
    <t>Brittany</t>
  </si>
  <si>
    <t>Education Abroad Director</t>
  </si>
  <si>
    <t>Cochran</t>
  </si>
  <si>
    <t>Nicole</t>
  </si>
  <si>
    <t>Director, McNair Scholars Program</t>
  </si>
  <si>
    <t>McNair TRIO Grant</t>
  </si>
  <si>
    <t>Aydenian</t>
  </si>
  <si>
    <t>Maryann</t>
  </si>
  <si>
    <t>Derrick</t>
  </si>
  <si>
    <t>Matthew</t>
  </si>
  <si>
    <t>Ureno Moreno</t>
  </si>
  <si>
    <t>Miriam</t>
  </si>
  <si>
    <t>Lee</t>
  </si>
  <si>
    <t>Jennifer</t>
  </si>
  <si>
    <t>Rudd</t>
  </si>
  <si>
    <t>Jaime</t>
  </si>
  <si>
    <t>Director, Endangered Species Recovery Program</t>
  </si>
  <si>
    <t>Biological Sciences</t>
  </si>
  <si>
    <t>Honors Director</t>
  </si>
  <si>
    <t>Honors</t>
  </si>
  <si>
    <t>Phillips</t>
  </si>
  <si>
    <t>Scott</t>
  </si>
  <si>
    <t>Administrator I-NE</t>
  </si>
  <si>
    <t>McAuliffe</t>
  </si>
  <si>
    <t>Rose</t>
  </si>
  <si>
    <t>Vice President, Business &amp; Finance/CFO</t>
  </si>
  <si>
    <t>Business and Finance, VP</t>
  </si>
  <si>
    <t>Reynoso</t>
  </si>
  <si>
    <t>Julia</t>
  </si>
  <si>
    <t>Associate VP, Capital Planning and Facilities Management</t>
  </si>
  <si>
    <t>Facilities Administration</t>
  </si>
  <si>
    <t>Olson</t>
  </si>
  <si>
    <t>Steven</t>
  </si>
  <si>
    <t>University Police</t>
  </si>
  <si>
    <t>Linderman</t>
  </si>
  <si>
    <t>Regan</t>
  </si>
  <si>
    <t>AVP, Financial &amp; Support Svcs</t>
  </si>
  <si>
    <t>Financial Services</t>
  </si>
  <si>
    <t>Speckens</t>
  </si>
  <si>
    <t>Alfred</t>
  </si>
  <si>
    <t>Information Technology</t>
  </si>
  <si>
    <t>Overgaauw</t>
  </si>
  <si>
    <t>Tim</t>
  </si>
  <si>
    <t>Sr. Dir. Ops. &amp; Construction</t>
  </si>
  <si>
    <t>Facilities Construction</t>
  </si>
  <si>
    <t>Marian</t>
  </si>
  <si>
    <t>Kristi</t>
  </si>
  <si>
    <t>Capital Planning and Design</t>
  </si>
  <si>
    <t>Gutierrez</t>
  </si>
  <si>
    <t>Francine</t>
  </si>
  <si>
    <t>Controller</t>
  </si>
  <si>
    <t>Jones</t>
  </si>
  <si>
    <t>Vicki</t>
  </si>
  <si>
    <t>Director, Safety &amp; Risk Management</t>
  </si>
  <si>
    <t>Safety &amp; Risk Management</t>
  </si>
  <si>
    <t>Univ Budget Services</t>
  </si>
  <si>
    <t>Lack</t>
  </si>
  <si>
    <t>Director, Procurement &amp; Contract Services</t>
  </si>
  <si>
    <t>Acting Lieutenant</t>
  </si>
  <si>
    <t>Ysael</t>
  </si>
  <si>
    <t>Givargis</t>
  </si>
  <si>
    <t>Lieutenant</t>
  </si>
  <si>
    <t>Anderson</t>
  </si>
  <si>
    <t>Tawn</t>
  </si>
  <si>
    <t>Dir, Learning Svcs &amp; OIT Comm</t>
  </si>
  <si>
    <t>Copland</t>
  </si>
  <si>
    <t>Erik</t>
  </si>
  <si>
    <t>Director, Client Services</t>
  </si>
  <si>
    <t>Reis</t>
  </si>
  <si>
    <t>Michael</t>
  </si>
  <si>
    <t>Construction Project Manager</t>
  </si>
  <si>
    <t>Rezendes</t>
  </si>
  <si>
    <t>John</t>
  </si>
  <si>
    <t>Director, Information Services</t>
  </si>
  <si>
    <t>Chand</t>
  </si>
  <si>
    <t>Manesh</t>
  </si>
  <si>
    <t>Facilities Maintenance Manager</t>
  </si>
  <si>
    <t>Building Maintenance</t>
  </si>
  <si>
    <t>Guillory</t>
  </si>
  <si>
    <t>Delfin</t>
  </si>
  <si>
    <t>Student Financial Services Manager</t>
  </si>
  <si>
    <t>Hernandez</t>
  </si>
  <si>
    <t>Hugo</t>
  </si>
  <si>
    <t>Dir., Landscape, Custodial &amp; Logistical Srvcs</t>
  </si>
  <si>
    <t>Landscape &amp; Laborer Services</t>
  </si>
  <si>
    <t>Magana</t>
  </si>
  <si>
    <t>Eriberto</t>
  </si>
  <si>
    <t>Chief Engineer</t>
  </si>
  <si>
    <t>Mechanical Trades</t>
  </si>
  <si>
    <t>Darcie</t>
  </si>
  <si>
    <t>University Accounting Manager</t>
  </si>
  <si>
    <t>De Sousa</t>
  </si>
  <si>
    <t>Alvaro</t>
  </si>
  <si>
    <t>Custodial/Logistical Svcs. Mgr</t>
  </si>
  <si>
    <t>Custodial Services</t>
  </si>
  <si>
    <t>Dores</t>
  </si>
  <si>
    <t>Dennette</t>
  </si>
  <si>
    <t>Auxiliary Accounting Manager</t>
  </si>
  <si>
    <t>Post-Award Grants Manager</t>
  </si>
  <si>
    <t>Ellington</t>
  </si>
  <si>
    <t>Stephanie</t>
  </si>
  <si>
    <t>Cordeiro</t>
  </si>
  <si>
    <t>Thomas</t>
  </si>
  <si>
    <t>Manager, Procurement &amp; Contract Services</t>
  </si>
  <si>
    <t>Mancinas</t>
  </si>
  <si>
    <t>Karla</t>
  </si>
  <si>
    <t>Payment Services Manager</t>
  </si>
  <si>
    <t>Grounds &amp; Events Supervisor</t>
  </si>
  <si>
    <t>David</t>
  </si>
  <si>
    <t>Support Services Manager</t>
  </si>
  <si>
    <t>Mail Services</t>
  </si>
  <si>
    <t>Deborah</t>
  </si>
  <si>
    <t>Interim Senior AVP</t>
  </si>
  <si>
    <t>Human Resources</t>
  </si>
  <si>
    <t>Kincanon</t>
  </si>
  <si>
    <t>Michelle</t>
  </si>
  <si>
    <t>Sr. Director, Talent Management &amp; Workforce Development</t>
  </si>
  <si>
    <t>Clark</t>
  </si>
  <si>
    <t>Marla</t>
  </si>
  <si>
    <t>Sanchez</t>
  </si>
  <si>
    <t>Cynthia</t>
  </si>
  <si>
    <t>Dir, Empl. and Labor Relations</t>
  </si>
  <si>
    <t>Singh</t>
  </si>
  <si>
    <t>Pardi</t>
  </si>
  <si>
    <t>Director of Payroll Operations</t>
  </si>
  <si>
    <t>Equity Programs and Compliance</t>
  </si>
  <si>
    <t>Joseph-Mathews</t>
  </si>
  <si>
    <t>Sacha</t>
  </si>
  <si>
    <t>President's Office Admin</t>
  </si>
  <si>
    <t>Rhodes</t>
  </si>
  <si>
    <t>Neisha</t>
  </si>
  <si>
    <t>Director, Presidential Initiatives, Governmental Relations and Diversity &amp; Inclusion</t>
  </si>
  <si>
    <t>Stamper</t>
  </si>
  <si>
    <t>Kristina</t>
  </si>
  <si>
    <t>Director of Communications &amp; Creative Services</t>
  </si>
  <si>
    <t>Khaira</t>
  </si>
  <si>
    <t>Mandeep</t>
  </si>
  <si>
    <t>Erickson</t>
  </si>
  <si>
    <t>Christine</t>
  </si>
  <si>
    <t>Vice President Student Affairs</t>
  </si>
  <si>
    <t>Student Affairs, VP</t>
  </si>
  <si>
    <t>Dunn Carlton</t>
  </si>
  <si>
    <t>Heather</t>
  </si>
  <si>
    <t>Associate Vice President / Dean of Students</t>
  </si>
  <si>
    <t>Dean of Students Administratio</t>
  </si>
  <si>
    <t>Humphrey</t>
  </si>
  <si>
    <t>Assistant VP, Operations, Plan</t>
  </si>
  <si>
    <t>Allaire</t>
  </si>
  <si>
    <t>Aaron</t>
  </si>
  <si>
    <t>Athletics Director</t>
  </si>
  <si>
    <t>Athletics</t>
  </si>
  <si>
    <t>Sedlemeyer</t>
  </si>
  <si>
    <t>Courtright Mckinney</t>
  </si>
  <si>
    <t>Amy</t>
  </si>
  <si>
    <t>Diaz</t>
  </si>
  <si>
    <t>Director, Student Health Center</t>
  </si>
  <si>
    <t>Health and Wellness</t>
  </si>
  <si>
    <t>Sturtevant</t>
  </si>
  <si>
    <t>Borges</t>
  </si>
  <si>
    <t>Cindy</t>
  </si>
  <si>
    <t>Director of Psychological Counseling Services</t>
  </si>
  <si>
    <t>Counseling &amp; Psychological Ser</t>
  </si>
  <si>
    <t>Alfaro</t>
  </si>
  <si>
    <t>Carolina</t>
  </si>
  <si>
    <t>Giannini</t>
  </si>
  <si>
    <t>Renee</t>
  </si>
  <si>
    <t>Director, Housing and Residential Life</t>
  </si>
  <si>
    <t>Housing &amp; Residential Life</t>
  </si>
  <si>
    <t>Nuno</t>
  </si>
  <si>
    <t>Gabriela</t>
  </si>
  <si>
    <t>Palecek</t>
  </si>
  <si>
    <t>Denise</t>
  </si>
  <si>
    <t>Williams</t>
  </si>
  <si>
    <t>Marvin</t>
  </si>
  <si>
    <t>Director Disability Resource Services</t>
  </si>
  <si>
    <t>Disability Resource Services</t>
  </si>
  <si>
    <t>Ricketts</t>
  </si>
  <si>
    <t>Ashton</t>
  </si>
  <si>
    <t>Pearson Villeda</t>
  </si>
  <si>
    <t>Basic Needs</t>
  </si>
  <si>
    <t>Aragon</t>
  </si>
  <si>
    <t>Alissa</t>
  </si>
  <si>
    <t>Juarez</t>
  </si>
  <si>
    <t>Jason</t>
  </si>
  <si>
    <t>Ramos</t>
  </si>
  <si>
    <t>Career Services</t>
  </si>
  <si>
    <t>Lucatero</t>
  </si>
  <si>
    <t>Victor</t>
  </si>
  <si>
    <t>Director, Campus Recreation</t>
  </si>
  <si>
    <t>Campus Recreation</t>
  </si>
  <si>
    <t>Cruthird-Billups</t>
  </si>
  <si>
    <t>Juanita</t>
  </si>
  <si>
    <t>Student Support Services</t>
  </si>
  <si>
    <t>Barnes</t>
  </si>
  <si>
    <t>Director, Learning Commons</t>
  </si>
  <si>
    <t>Learning Commons</t>
  </si>
  <si>
    <t>Myers</t>
  </si>
  <si>
    <t>Tracy</t>
  </si>
  <si>
    <t>Lonn-Nichols</t>
  </si>
  <si>
    <t>Clarissa</t>
  </si>
  <si>
    <t>Associate Dean of Students</t>
  </si>
  <si>
    <t>Flowers</t>
  </si>
  <si>
    <t>Associate Director of Athletics</t>
  </si>
  <si>
    <t>Athletic Game Mgmt/Facilities</t>
  </si>
  <si>
    <t>Wood</t>
  </si>
  <si>
    <t>Katherine</t>
  </si>
  <si>
    <t>Assistant Director Athletics Compliance</t>
  </si>
  <si>
    <t>Athletic Compliance</t>
  </si>
  <si>
    <t>Billingslea Rush</t>
  </si>
  <si>
    <t>Rosalee</t>
  </si>
  <si>
    <t>University Advancement, VP</t>
  </si>
  <si>
    <t>Hartsfield</t>
  </si>
  <si>
    <t>Assoc. VP for Advancement Operations</t>
  </si>
  <si>
    <t>Advancement Services</t>
  </si>
  <si>
    <t>Porto</t>
  </si>
  <si>
    <t>Jeffrey</t>
  </si>
  <si>
    <t>Exec. Director of Development</t>
  </si>
  <si>
    <t>Development</t>
  </si>
  <si>
    <t>Torres</t>
  </si>
  <si>
    <t>Sandra</t>
  </si>
  <si>
    <t>Director of Annual Giving and Philanthropic Services</t>
  </si>
  <si>
    <t>Lamas</t>
  </si>
  <si>
    <t>Stevie</t>
  </si>
  <si>
    <t>Director of Development</t>
  </si>
  <si>
    <t>Doll</t>
  </si>
  <si>
    <t>Monica</t>
  </si>
  <si>
    <t>Director, University Events</t>
  </si>
  <si>
    <t>Fundraising and Special Events</t>
  </si>
  <si>
    <t>Nov 2024 Monthly Rate</t>
  </si>
  <si>
    <t>Oct 2024 Monthly Rate</t>
  </si>
  <si>
    <t>Sep 2024 Monthly Rate</t>
  </si>
  <si>
    <t>Aug 2024 Monthly Rate</t>
  </si>
  <si>
    <t>July 2024 Monthly Rate</t>
  </si>
  <si>
    <t>June 2024 Monthly Rate</t>
  </si>
  <si>
    <t>May 2024 Monthly Rate</t>
  </si>
  <si>
    <t>Apr 2024 Monthly Rate</t>
  </si>
  <si>
    <t>Mar 2024 Monthly Rate</t>
  </si>
  <si>
    <t>Feb 2024 Monthly Rate</t>
  </si>
  <si>
    <t>Jan 2024 Monthly Rate</t>
  </si>
  <si>
    <t>Dec 2023 Monthly Rate</t>
  </si>
  <si>
    <t>Nov 2023 Monthly Rate</t>
  </si>
  <si>
    <t>Oct 2023 Monthly Rate</t>
  </si>
  <si>
    <t>Sep 2023 Monthly Rate</t>
  </si>
  <si>
    <t>Aug 2023 Monthly Rate</t>
  </si>
  <si>
    <t>July 2023 Monthly Rate</t>
  </si>
  <si>
    <t>June 2023 Monthly Rate</t>
  </si>
  <si>
    <t>May 2023 Monthly Rate</t>
  </si>
  <si>
    <t>Apr 2023 Monthly Rate</t>
  </si>
  <si>
    <t>Mar 2023 Monthly Rate</t>
  </si>
  <si>
    <t>Feb 2023 Monthly Rate</t>
  </si>
  <si>
    <t>Austin</t>
  </si>
  <si>
    <t>Frank</t>
  </si>
  <si>
    <t>Borrelli</t>
  </si>
  <si>
    <t>Geoffrey</t>
  </si>
  <si>
    <t>Cirullo</t>
  </si>
  <si>
    <t>Brian</t>
  </si>
  <si>
    <t>Cypher</t>
  </si>
  <si>
    <t>Rafael</t>
  </si>
  <si>
    <t>Espinosa</t>
  </si>
  <si>
    <t>Landy</t>
  </si>
  <si>
    <t>Gonzalez-Hernandez</t>
  </si>
  <si>
    <t>Faimous</t>
  </si>
  <si>
    <t>Harrison</t>
  </si>
  <si>
    <t>Hubbard</t>
  </si>
  <si>
    <t>Terry</t>
  </si>
  <si>
    <t>Gitanjali</t>
  </si>
  <si>
    <t>Kaul</t>
  </si>
  <si>
    <t>Michele</t>
  </si>
  <si>
    <t>Lahti</t>
  </si>
  <si>
    <t>Maria</t>
  </si>
  <si>
    <t>Luna Gomez</t>
  </si>
  <si>
    <t>Jeremy</t>
  </si>
  <si>
    <t>Martinez</t>
  </si>
  <si>
    <t>Anysia</t>
  </si>
  <si>
    <t>Mayer</t>
  </si>
  <si>
    <t>Paul</t>
  </si>
  <si>
    <t>Norris Jr</t>
  </si>
  <si>
    <t>William</t>
  </si>
  <si>
    <t>Potter</t>
  </si>
  <si>
    <t>Brandon</t>
  </si>
  <si>
    <t>Price</t>
  </si>
  <si>
    <t>Miguel</t>
  </si>
  <si>
    <t>Pulido Maldonado</t>
  </si>
  <si>
    <t>Sawyer</t>
  </si>
  <si>
    <t>Angela</t>
  </si>
  <si>
    <t>Sevilla</t>
  </si>
  <si>
    <t>Cheri</t>
  </si>
  <si>
    <t>Silveira</t>
  </si>
  <si>
    <t>Clint</t>
  </si>
  <si>
    <t>Strode</t>
  </si>
  <si>
    <t>Hengchun</t>
  </si>
  <si>
    <t>Ye</t>
  </si>
  <si>
    <t>Nathan</t>
  </si>
  <si>
    <t>Zierfuss-Hubbard</t>
  </si>
  <si>
    <t>Assistant Athletic Director, Student-Athlete Development/Senior Woman Administrator</t>
  </si>
  <si>
    <t>Director, STEM ASPIRE Program</t>
  </si>
  <si>
    <t>Dean of Admissions/Registrar</t>
  </si>
  <si>
    <t>Sr. AVP, Communications and Public Affairs</t>
  </si>
  <si>
    <t>Academic Affairs Budget Manager</t>
  </si>
  <si>
    <t>Asst Director, Enrollment Svcs</t>
  </si>
  <si>
    <t>Deputy Chief Info Officer</t>
  </si>
  <si>
    <t>Dir. Organizational Dev &amp; HR Programs</t>
  </si>
  <si>
    <t>Interim Associate Dean, Stockton Campus</t>
  </si>
  <si>
    <t>Interim Director, Graduate Programs</t>
  </si>
  <si>
    <t>Commercial Operat Progrm Admin</t>
  </si>
  <si>
    <t>AVP, Information Technology/CIO</t>
  </si>
  <si>
    <t>Director FASO</t>
  </si>
  <si>
    <t>Director, Student Leadership &amp; Development</t>
  </si>
  <si>
    <t>International Student Services and American Language and Culture Programs Director</t>
  </si>
  <si>
    <t>Interim AVP, Faculty Affairs</t>
  </si>
  <si>
    <t>Associate Director, Academic Success Center</t>
  </si>
  <si>
    <t>Vice President Strategic Planning, Enrollment Management &amp; Innovation</t>
  </si>
  <si>
    <t>Dean, UEE &amp; Intl Ed</t>
  </si>
  <si>
    <t>VP University Advancement</t>
  </si>
  <si>
    <t>Interim Administrator I</t>
  </si>
  <si>
    <t>Interim Asst Director of Admissions and Outreach Services</t>
  </si>
  <si>
    <t>Sr. Dir Planning, Design &amp; Fin</t>
  </si>
  <si>
    <t>Director, Academic Success Center</t>
  </si>
  <si>
    <t>Assoc Dir, Residential Life</t>
  </si>
  <si>
    <t>Interim Dean, College of Science</t>
  </si>
  <si>
    <t>AVP Student Success</t>
  </si>
  <si>
    <t>Director of Admissions and Outreach Services</t>
  </si>
  <si>
    <t>Assistant Director, Student Leadership and Development</t>
  </si>
  <si>
    <t>Director, Budget Planning &amp; Administration</t>
  </si>
  <si>
    <t>Sr Dir Mktg &amp; Comm. UEE</t>
  </si>
  <si>
    <t>Police Captain</t>
  </si>
  <si>
    <t>Chief of Police</t>
  </si>
  <si>
    <t>Program Director, Civic Action Fellows Program</t>
  </si>
  <si>
    <t>AVP, Academic Affairs</t>
  </si>
  <si>
    <t>Dean, Graduate Studies &amp; Research</t>
  </si>
  <si>
    <t>Information Security Officer</t>
  </si>
  <si>
    <t>Communications &amp; Public Affrs</t>
  </si>
  <si>
    <t>Extended Education Operations</t>
  </si>
  <si>
    <t>International Education</t>
  </si>
  <si>
    <t>Student Leadershp &amp; Developmnt</t>
  </si>
  <si>
    <t>Academic Success Center</t>
  </si>
  <si>
    <t>Strat Plng,Enroll Mgmt Innovat</t>
  </si>
  <si>
    <t>Retention Services</t>
  </si>
  <si>
    <t>Office of Graduate Dean</t>
  </si>
  <si>
    <t>Interim Clinic Nurse Manager</t>
  </si>
  <si>
    <t>Andrew</t>
  </si>
  <si>
    <t>Klingelhoefer</t>
  </si>
  <si>
    <t>Assistant Director, Basic Need</t>
  </si>
  <si>
    <t>Dean of Students, Stockton</t>
  </si>
  <si>
    <t>AVP, Strategic Enrollment Mgmt</t>
  </si>
  <si>
    <t>Corey</t>
  </si>
  <si>
    <t>Rodgers</t>
  </si>
  <si>
    <t>Ellen</t>
  </si>
  <si>
    <t>Naraith</t>
  </si>
  <si>
    <t>Lopez</t>
  </si>
  <si>
    <t>Assistant Director, ERSP</t>
  </si>
  <si>
    <t>Assistant Director of Admissions and Outreach Services</t>
  </si>
  <si>
    <t>Kraskouskas</t>
  </si>
  <si>
    <t>Chief Diversity, Equity, and Inclusion Officer</t>
  </si>
  <si>
    <t>Director</t>
  </si>
  <si>
    <t>Student Success</t>
  </si>
  <si>
    <t>Administrator II/Administrator III</t>
  </si>
  <si>
    <t>Associate Director, Career Services/Interim Director, Career and Professional Development Center</t>
  </si>
  <si>
    <t>Exec Dir Career Prof Dev Ctr/Interim Associate Vice President, Student Equity and Success</t>
  </si>
  <si>
    <t>Career Services/Student Equity and Success</t>
  </si>
  <si>
    <t>Director, Basic Needs/AVP for Coordinated Access, Retention, and Equity Services (CARES)</t>
  </si>
  <si>
    <t>Basic Needs/Student Affairs, VP</t>
  </si>
  <si>
    <t>Doel-hammond</t>
  </si>
  <si>
    <t>Tiffany</t>
  </si>
  <si>
    <t>Davis</t>
  </si>
  <si>
    <t>Younathan</t>
  </si>
  <si>
    <t>Dir of Alumni Engagement</t>
  </si>
  <si>
    <t>Alumni Relations</t>
  </si>
  <si>
    <t>Administrator I/Administrator II</t>
  </si>
  <si>
    <t>Student Support Svcs Director/Director,TRIO Student Support Services</t>
  </si>
  <si>
    <t>Pettina</t>
  </si>
  <si>
    <t>Jamison</t>
  </si>
  <si>
    <t>Adam</t>
  </si>
  <si>
    <t>Deniz</t>
  </si>
  <si>
    <t>Tammy</t>
  </si>
  <si>
    <t>Keo</t>
  </si>
  <si>
    <t>Associate Director, Advising &amp; Success Center</t>
  </si>
  <si>
    <t>Interim Deputy Title IX Coordinator</t>
  </si>
  <si>
    <t>Public Information Officer</t>
  </si>
  <si>
    <t>Associate Director Web &amp; Electronic Communications/Administrator II</t>
  </si>
  <si>
    <t>Jocelyn</t>
  </si>
  <si>
    <t>Corgiat</t>
  </si>
  <si>
    <t>Havilliah</t>
  </si>
  <si>
    <t>Malsbury</t>
  </si>
  <si>
    <t>Director of Student Recruitment and Outreach</t>
  </si>
  <si>
    <t>Interim Director, Budget Planning &amp; Administration</t>
  </si>
  <si>
    <t>NAGPRA/CalNAGPRA Coordinator</t>
  </si>
  <si>
    <t>President's Initiatives</t>
  </si>
  <si>
    <t>Chad</t>
  </si>
  <si>
    <t>Redwing</t>
  </si>
  <si>
    <t>Jessica</t>
  </si>
  <si>
    <t>Wojciechowski</t>
  </si>
  <si>
    <t>Interim Associate Director</t>
  </si>
  <si>
    <t>Student Leadership Eng &amp; Belon</t>
  </si>
  <si>
    <t>Strategic Comms &amp; Marketing</t>
  </si>
  <si>
    <t>Warrior Cross Cultural Center Director/Executive Director</t>
  </si>
  <si>
    <t>Warrior Cross Cultural Center/Student Leadership, Engagement, and Belonging</t>
  </si>
  <si>
    <t>Elizabeth</t>
  </si>
  <si>
    <t>Gonzalez de Brito</t>
  </si>
  <si>
    <t>Visot</t>
  </si>
  <si>
    <t>Interim Student Financial Services Manager</t>
  </si>
  <si>
    <t>Interim Chief of Staff to the President</t>
  </si>
  <si>
    <t>Nina</t>
  </si>
  <si>
    <t>Palomino-Rocha</t>
  </si>
  <si>
    <t>Interim Sr Dir, People Ops&amp;Sys</t>
  </si>
  <si>
    <t>Int Director of Technology Services/Deputy Chief Information Officer, Chief Information Security Officer</t>
  </si>
  <si>
    <t>Jesse</t>
  </si>
  <si>
    <t>Assistant Director for Student Leadership, Engagement and Belonging</t>
  </si>
  <si>
    <t>Dec 2024 Monthly Rate</t>
  </si>
  <si>
    <t>Mar 2023 Percent Increase</t>
  </si>
  <si>
    <t>Apr 2023 Percent Increase</t>
  </si>
  <si>
    <t>May 2023 Percent Increase</t>
  </si>
  <si>
    <t>June 2023 Percent Increase</t>
  </si>
  <si>
    <t>July 2023 Percent Increase</t>
  </si>
  <si>
    <t>Aug 2023 Percent Increase</t>
  </si>
  <si>
    <t>Sep 2023 Percent Increase</t>
  </si>
  <si>
    <t>Oct 2023 Percent Increase</t>
  </si>
  <si>
    <t>Nov 2023 Percent Increase</t>
  </si>
  <si>
    <t>Dec 2023 Percent Increase</t>
  </si>
  <si>
    <t>Jan 2024 Percent Increase</t>
  </si>
  <si>
    <t>Feb 2024 Percent Increase</t>
  </si>
  <si>
    <t>Mar 2024 Percent Increase</t>
  </si>
  <si>
    <t>Apr 2024 Percent Increase</t>
  </si>
  <si>
    <t>May 2024 Percent Increase</t>
  </si>
  <si>
    <t>June 2024 Percent Increase</t>
  </si>
  <si>
    <t>July 2024 Percent Increase</t>
  </si>
  <si>
    <t>Aug 2024 Percent Increase</t>
  </si>
  <si>
    <t>Sep 2024 Percent Increase</t>
  </si>
  <si>
    <t>Oct 2024 Percent Increase</t>
  </si>
  <si>
    <t>Nov 2024 Percent Increase</t>
  </si>
  <si>
    <t>Dec 2024 Percent Increase</t>
  </si>
  <si>
    <t>Percent Change</t>
  </si>
  <si>
    <t>Allen</t>
  </si>
  <si>
    <t>Mccreary</t>
  </si>
  <si>
    <t>Assistant Director, Intramural Sports &amp; Sports Clubs (Admin I)</t>
  </si>
  <si>
    <t>AY23/24 - AY24/25 Percent Change</t>
  </si>
  <si>
    <t>AY22/23 - AY23/24 Percent Change*</t>
  </si>
  <si>
    <t>AY24/25 - AY25/26 Percent Change**</t>
  </si>
  <si>
    <t>Division</t>
  </si>
  <si>
    <t>Student Affairs</t>
  </si>
  <si>
    <t>Business and Finance</t>
  </si>
  <si>
    <t>Academic Affairs</t>
  </si>
  <si>
    <t>University Adancement</t>
  </si>
  <si>
    <t>President</t>
  </si>
  <si>
    <t>SPEMI</t>
  </si>
  <si>
    <t>Grand Total</t>
  </si>
  <si>
    <t>Count of Feb 2023 Monthly Rate</t>
  </si>
  <si>
    <t>Count of Mar 2023 Monthly Rate</t>
  </si>
  <si>
    <t>Count of Apr 2023 Monthly Rate</t>
  </si>
  <si>
    <t>Count of May 2023 Monthly Rate</t>
  </si>
  <si>
    <t>Count of June 2023 Monthly Rate</t>
  </si>
  <si>
    <t>Count of July 2023 Monthly Rate</t>
  </si>
  <si>
    <t>Count of Aug 2023 Monthly Rate</t>
  </si>
  <si>
    <t>Count of Sep 2023 Monthly Rate</t>
  </si>
  <si>
    <t>Count of Oct 2023 Monthly Rate</t>
  </si>
  <si>
    <t>Count of Dec 2023 Monthly Rate</t>
  </si>
  <si>
    <t>Count of Nov 2023 Monthly Rate</t>
  </si>
  <si>
    <t>Count of Jan 2024 Monthly Rate</t>
  </si>
  <si>
    <t>Count of Feb 2024 Monthly Rate</t>
  </si>
  <si>
    <t>Count of Mar 2024 Monthly Rate</t>
  </si>
  <si>
    <t>Count of Apr 2024 Monthly Rate</t>
  </si>
  <si>
    <t>Count of May 2024 Monthly Rate</t>
  </si>
  <si>
    <t>Count of June 2024 Monthly Rate</t>
  </si>
  <si>
    <t>Count of July 2024 Monthly Rate</t>
  </si>
  <si>
    <t>Count of Aug 2024 Monthly Rate</t>
  </si>
  <si>
    <t>Count of Sep 2024 Monthly Rate</t>
  </si>
  <si>
    <t>Count of Oct 2024 Monthly Rate</t>
  </si>
  <si>
    <t>Count of Nov 2024 Monthly Rate</t>
  </si>
  <si>
    <t>Count of Dec 2024 Monthly Rate</t>
  </si>
  <si>
    <t>Monthly Count</t>
  </si>
  <si>
    <t>Percentage of Change</t>
  </si>
  <si>
    <t>Column Labels</t>
  </si>
  <si>
    <t>Values</t>
  </si>
  <si>
    <t>AY2223 Annual Rate as of Feb 23</t>
  </si>
  <si>
    <t>AY2223 Annual Rate as of Mar 23</t>
  </si>
  <si>
    <t>AY2223 Annual Rate as of Apr 23</t>
  </si>
  <si>
    <t>AY2223 Annual Rate as of May 23</t>
  </si>
  <si>
    <t>AY2223 Annual Rate as of June 23</t>
  </si>
  <si>
    <t>AY2324 Annual Rate as of July 23</t>
  </si>
  <si>
    <t>AY2324 Annual Rate as of Aug 23</t>
  </si>
  <si>
    <t>AY2324 Annual Rate as of Sep 23</t>
  </si>
  <si>
    <t>AY2324 Annual Rate as of Oct 23</t>
  </si>
  <si>
    <t>AY2324 Annual Rate as of Nov 23</t>
  </si>
  <si>
    <t>AY2324 Annual Rate as of Dec 23</t>
  </si>
  <si>
    <t>AY2324 Annual Rate as of Jan 24</t>
  </si>
  <si>
    <t>AY2324 Annual Rate as of Feb 24</t>
  </si>
  <si>
    <t>AY2324 Annual Rate as of Mar 24</t>
  </si>
  <si>
    <t>AY2324 Annual Rate as of Apr 24</t>
  </si>
  <si>
    <t>AY2324 Annual Rate as of May 24</t>
  </si>
  <si>
    <t>AY2324 Annual Rate as of June 24</t>
  </si>
  <si>
    <t>AY2425 Annual Rate as of July 24</t>
  </si>
  <si>
    <t>AY2425 Annual Rate as of Aug 24</t>
  </si>
  <si>
    <t>AY2425 Annual Rate as of Sep 24</t>
  </si>
  <si>
    <t>AY2425 Annual Rate as of Oct 24</t>
  </si>
  <si>
    <t>AY2425 Annual Rate as of nov 24</t>
  </si>
  <si>
    <t>AY2425 Annual Rate as of Dec 24</t>
  </si>
  <si>
    <t>Sum of AY2223 Annual Rate as of Feb 23</t>
  </si>
  <si>
    <t>Sum of AY2223 Annual Rate as of Mar 23</t>
  </si>
  <si>
    <t>Sum of AY2223 Annual Rate as of Apr 23</t>
  </si>
  <si>
    <t>Sum of AY2223 Annual Rate as of May 23</t>
  </si>
  <si>
    <t>Sum of AY2223 Annual Rate as of June 23</t>
  </si>
  <si>
    <t>Sum of AY2324 Annual Rate as of July 23</t>
  </si>
  <si>
    <t>Sum of Sep 2023 Monthly Rate</t>
  </si>
  <si>
    <t>Sum of AY2324 Annual Rate as of Aug 23</t>
  </si>
  <si>
    <t>Sum of AY2324 Annual Rate as of Sep 23</t>
  </si>
  <si>
    <t>Sum of AY2324 Annual Rate as of Oct 23</t>
  </si>
  <si>
    <t>Sum of AY2324 Annual Rate as of Nov 23</t>
  </si>
  <si>
    <t>Sum of AY2324 Annual Rate as of Dec 23</t>
  </si>
  <si>
    <t>Sum of AY2324 Annual Rate as of Jan 24</t>
  </si>
  <si>
    <t>Sum of AY2324 Annual Rate as of Feb 24</t>
  </si>
  <si>
    <t>Sum of AY2324 Annual Rate as of Mar 24</t>
  </si>
  <si>
    <t>Sum of AY2324 Annual Rate as of Apr 24</t>
  </si>
  <si>
    <t>Sum of AY2324 Annual Rate as of May 24</t>
  </si>
  <si>
    <t>Sum of AY2324 Annual Rate as of June 24</t>
  </si>
  <si>
    <t>Sum of AY2425 Annual Rate as of July 24</t>
  </si>
  <si>
    <t>Sum of AY2425 Annual Rate as of Aug 24</t>
  </si>
  <si>
    <t>Sum of Oct 2024 Monthly Rate</t>
  </si>
  <si>
    <t>Sum of AY2425 Annual Rate as of Sep 24</t>
  </si>
  <si>
    <t>Sum of AY2425 Annual Rate as of Oct 24</t>
  </si>
  <si>
    <t>Sum of AY2425 Annual Rate as of nov 24</t>
  </si>
  <si>
    <t>Sum of AY2425 Annual Rate as of Dec 24</t>
  </si>
  <si>
    <t>Sum of Feb 2023 Monthly Rate</t>
  </si>
  <si>
    <t>Sum of Mar 2023 Monthly Rate</t>
  </si>
  <si>
    <t>Sum of Apr 2023 Monthly Rate</t>
  </si>
  <si>
    <t>Sum of May 2023 Monthly Rate</t>
  </si>
  <si>
    <t>Sum of June 2023 Monthly Rate</t>
  </si>
  <si>
    <t>Sum of July 2023 Monthly Rate</t>
  </si>
  <si>
    <t>Sum of Aug 2023 Monthly Rate</t>
  </si>
  <si>
    <t>Sum of Oct 2023 Monthly Rate</t>
  </si>
  <si>
    <t>Sum of Nov 2023 Monthly Rate</t>
  </si>
  <si>
    <t>Sum of Dec 2023 Monthly Rate</t>
  </si>
  <si>
    <t>Sum of Jan 2024 Monthly Rate</t>
  </si>
  <si>
    <t>Sum of Feb 2024 Monthly Rate</t>
  </si>
  <si>
    <t>Sum of Mar 2024 Monthly Rate</t>
  </si>
  <si>
    <t>Sum of Apr 2024 Monthly Rate</t>
  </si>
  <si>
    <t>Sum of May 2024 Monthly Rate</t>
  </si>
  <si>
    <t>Sum of June 2024 Monthly Rate</t>
  </si>
  <si>
    <t>Sum of July 2024 Monthly Rate</t>
  </si>
  <si>
    <t>Sum of Aug 2024 Monthly Rate</t>
  </si>
  <si>
    <t>Sum of Sep 2024 Monthly Rate</t>
  </si>
  <si>
    <t>Sum of Nov 2024 Monthly Rate</t>
  </si>
  <si>
    <t>Sum of Dec 2024 Monthly Rate</t>
  </si>
  <si>
    <t>Amount Difference</t>
  </si>
  <si>
    <t>Boscaro</t>
  </si>
  <si>
    <t>Sheri</t>
  </si>
  <si>
    <t>Director, Corporate and Foundation Relations</t>
  </si>
  <si>
    <t>AY2425 Annual Rate as of Jan 25</t>
  </si>
  <si>
    <t>Jan 2025 Monthly Rate</t>
  </si>
  <si>
    <t>AY2425 Annual Rate as of Feb 25</t>
  </si>
  <si>
    <t>Feb 2025 Monthly Rate</t>
  </si>
  <si>
    <t>Mar 2025 Monthly Rate</t>
  </si>
  <si>
    <t>AY2425 Annual Rate as of Mar 25</t>
  </si>
  <si>
    <t>Knott</t>
  </si>
  <si>
    <t>Interim HR Director, Workforce</t>
  </si>
  <si>
    <t>Apr 2025 Monthly Rate</t>
  </si>
  <si>
    <t>AY2425 Annual Rate as of Apr 25</t>
  </si>
  <si>
    <t>Robinette</t>
  </si>
  <si>
    <t>Ron</t>
  </si>
  <si>
    <t>Interim AVP, Information Technology/CIO</t>
  </si>
  <si>
    <t>Sum of Jan 2025 Monthly Rate</t>
  </si>
  <si>
    <t>Sum of Feb 2025 Monthly Rate</t>
  </si>
  <si>
    <t>Sum of Mar 2025 Monthly Rate</t>
  </si>
  <si>
    <t>Sum of Apr 2025 Monthly Rate</t>
  </si>
  <si>
    <t>University Advancement</t>
  </si>
  <si>
    <t>Count of Jan 2025 Monthly Rate</t>
  </si>
  <si>
    <t>Count of Feb 2025 Monthly Rate</t>
  </si>
  <si>
    <t>Count of Mar 2025 Monthly Rate</t>
  </si>
  <si>
    <t>Count of Apr 2025 Monthly Rate</t>
  </si>
  <si>
    <t>Sum of AY2425 Annual Rate as of Jan 25</t>
  </si>
  <si>
    <t>Sum of AY2425 Annual Rate as of Feb 25</t>
  </si>
  <si>
    <t>Sum of AY2425 Annual Rate as of Mar 25</t>
  </si>
  <si>
    <t>Sum of AY2425 Annual Rate as of Apr 25</t>
  </si>
  <si>
    <t>Jan 2025 Percent Increase</t>
  </si>
  <si>
    <t>Feb 2025 Percent Increase</t>
  </si>
  <si>
    <t>Mar 2025 Percent Increase</t>
  </si>
  <si>
    <t>Apr 2025 Percent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</si>
</sst>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0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9" fontId="0" fillId="0" borderId="0" xfId="2" applyFont="1"/>
    <xf numFmtId="0" fontId="0" fillId="0" borderId="0" xfId="0" applyAlignment="1">
      <alignment horizontal="center" wrapText="1"/>
    </xf>
    <xf numFmtId="4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6" borderId="1" xfId="0" applyFont="1" applyFill="1" applyBorder="1"/>
    <xf numFmtId="0" fontId="4" fillId="6" borderId="0" xfId="0" applyFont="1" applyFill="1"/>
    <xf numFmtId="0" fontId="4" fillId="6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4" fillId="6" borderId="0" xfId="0" applyFont="1" applyFill="1" applyAlignment="1">
      <alignment horizontal="centerContinuous" vertical="center"/>
    </xf>
    <xf numFmtId="40" fontId="0" fillId="0" borderId="0" xfId="0" applyNumberFormat="1"/>
    <xf numFmtId="0" fontId="4" fillId="7" borderId="0" xfId="0" applyFont="1" applyFill="1" applyAlignment="1">
      <alignment horizontal="centerContinuous"/>
    </xf>
    <xf numFmtId="0" fontId="0" fillId="4" borderId="0" xfId="0" applyFill="1" applyAlignment="1">
      <alignment horizontal="centerContinuous"/>
    </xf>
    <xf numFmtId="0" fontId="4" fillId="7" borderId="1" xfId="0" applyFont="1" applyFill="1" applyBorder="1"/>
    <xf numFmtId="38" fontId="0" fillId="0" borderId="0" xfId="0" applyNumberFormat="1"/>
    <xf numFmtId="0" fontId="4" fillId="3" borderId="2" xfId="0" applyFont="1" applyFill="1" applyBorder="1"/>
    <xf numFmtId="164" fontId="4" fillId="3" borderId="2" xfId="0" applyNumberFormat="1" applyFont="1" applyFill="1" applyBorder="1"/>
    <xf numFmtId="165" fontId="4" fillId="3" borderId="2" xfId="0" applyNumberFormat="1" applyFont="1" applyFill="1" applyBorder="1"/>
    <xf numFmtId="0" fontId="0" fillId="0" borderId="2" xfId="0" applyBorder="1"/>
    <xf numFmtId="44" fontId="0" fillId="0" borderId="2" xfId="1" applyFont="1" applyBorder="1"/>
    <xf numFmtId="164" fontId="0" fillId="0" borderId="2" xfId="0" applyNumberFormat="1" applyBorder="1"/>
    <xf numFmtId="165" fontId="0" fillId="0" borderId="2" xfId="0" applyNumberFormat="1" applyBorder="1"/>
    <xf numFmtId="44" fontId="0" fillId="0" borderId="2" xfId="1" applyFont="1" applyFill="1" applyBorder="1"/>
    <xf numFmtId="44" fontId="0" fillId="0" borderId="0" xfId="1" applyFont="1"/>
    <xf numFmtId="44" fontId="0" fillId="0" borderId="3" xfId="1" applyFont="1" applyBorder="1"/>
    <xf numFmtId="44" fontId="0" fillId="0" borderId="4" xfId="1" applyFont="1" applyBorder="1"/>
    <xf numFmtId="0" fontId="4" fillId="3" borderId="5" xfId="0" applyFont="1" applyFill="1" applyBorder="1"/>
    <xf numFmtId="0" fontId="4" fillId="0" borderId="0" xfId="0" applyFont="1"/>
    <xf numFmtId="0" fontId="0" fillId="4" borderId="2" xfId="0" applyFill="1" applyBorder="1"/>
    <xf numFmtId="0" fontId="2" fillId="2" borderId="2" xfId="0" applyFont="1" applyFill="1" applyBorder="1" applyAlignment="1">
      <alignment horizontal="center" vertical="center" wrapText="1"/>
    </xf>
    <xf numFmtId="9" fontId="3" fillId="4" borderId="2" xfId="2" applyFont="1" applyFill="1" applyBorder="1"/>
    <xf numFmtId="9" fontId="3" fillId="0" borderId="2" xfId="2" applyFont="1" applyFill="1" applyBorder="1"/>
    <xf numFmtId="0" fontId="0" fillId="8" borderId="2" xfId="0" applyFill="1" applyBorder="1"/>
    <xf numFmtId="9" fontId="3" fillId="8" borderId="2" xfId="2" applyFont="1" applyFill="1" applyBorder="1"/>
    <xf numFmtId="0" fontId="0" fillId="9" borderId="2" xfId="0" applyFill="1" applyBorder="1"/>
    <xf numFmtId="44" fontId="0" fillId="9" borderId="2" xfId="1" applyFont="1" applyFill="1" applyBorder="1"/>
    <xf numFmtId="44" fontId="0" fillId="10" borderId="2" xfId="1" applyFont="1" applyFill="1" applyBorder="1"/>
    <xf numFmtId="0" fontId="0" fillId="11" borderId="2" xfId="0" applyFill="1" applyBorder="1"/>
    <xf numFmtId="44" fontId="0" fillId="11" borderId="2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129">
    <dxf>
      <font>
        <b/>
      </font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holas Webber" refreshedDate="45753.602323263891" createdVersion="8" refreshedVersion="8" minRefreshableVersion="3" recordCount="155" xr:uid="{6416F0FF-223D-4C2C-BBF3-783134653A7E}">
  <cacheSource type="worksheet">
    <worksheetSource name="MPP_All_Data"/>
  </cacheSource>
  <cacheFields count="58">
    <cacheField name="Job Title" numFmtId="0">
      <sharedItems/>
    </cacheField>
    <cacheField name="Working Title" numFmtId="0">
      <sharedItems/>
    </cacheField>
    <cacheField name="Dept" numFmtId="0">
      <sharedItems/>
    </cacheField>
    <cacheField name="Division" numFmtId="0">
      <sharedItems count="8">
        <s v="Student Affairs"/>
        <s v="Business and Finance"/>
        <s v="Academic Affairs"/>
        <s v="University Advancement"/>
        <s v="Human Resources"/>
        <s v="President"/>
        <s v="SPEMI"/>
        <s v="University Adancement" u="1"/>
      </sharedItems>
    </cacheField>
    <cacheField name="Feb 2023 Monthly Rate" numFmtId="0">
      <sharedItems containsString="0" containsBlank="1" containsNumber="1" minValue="74.463999999999999" maxValue="20955"/>
    </cacheField>
    <cacheField name="AY2223 Annual Rate as of Feb 23" numFmtId="0">
      <sharedItems containsString="0" containsBlank="1" containsNumber="1" minValue="893.56799999999998" maxValue="251460"/>
    </cacheField>
    <cacheField name="Mar 2023 Monthly Rate" numFmtId="0">
      <sharedItems containsString="0" containsBlank="1" containsNumber="1" minValue="74.463999999999999" maxValue="20955"/>
    </cacheField>
    <cacheField name="AY2223 Annual Rate as of Mar 23" numFmtId="0">
      <sharedItems containsString="0" containsBlank="1" containsNumber="1" minValue="893.56799999999998" maxValue="251460"/>
    </cacheField>
    <cacheField name="Apr 2023 Monthly Rate" numFmtId="0">
      <sharedItems containsString="0" containsBlank="1" containsNumber="1" minValue="74.463999999999999" maxValue="20955"/>
    </cacheField>
    <cacheField name="AY2223 Annual Rate as of Apr 23" numFmtId="0">
      <sharedItems containsString="0" containsBlank="1" containsNumber="1" minValue="893.56799999999998" maxValue="251460"/>
    </cacheField>
    <cacheField name="May 2023 Monthly Rate" numFmtId="0">
      <sharedItems containsString="0" containsBlank="1" containsNumber="1" minValue="74.463999999999999" maxValue="20955"/>
    </cacheField>
    <cacheField name="AY2223 Annual Rate as of May 23" numFmtId="0">
      <sharedItems containsString="0" containsBlank="1" containsNumber="1" minValue="893.56799999999998" maxValue="251460"/>
    </cacheField>
    <cacheField name="June 2023 Monthly Rate" numFmtId="0">
      <sharedItems containsString="0" containsBlank="1" containsNumber="1" minValue="74.463999999999999" maxValue="21305"/>
    </cacheField>
    <cacheField name="AY2223 Annual Rate as of June 23" numFmtId="0">
      <sharedItems containsString="0" containsBlank="1" containsNumber="1" minValue="893.56799999999998" maxValue="255660"/>
    </cacheField>
    <cacheField name="July 2023 Monthly Rate" numFmtId="0">
      <sharedItems containsString="0" containsBlank="1" containsNumber="1" minValue="74.463999999999999" maxValue="21305"/>
    </cacheField>
    <cacheField name="AY2324 Annual Rate as of July 23" numFmtId="0">
      <sharedItems containsString="0" containsBlank="1" containsNumber="1" minValue="893.56799999999998" maxValue="255660"/>
    </cacheField>
    <cacheField name="Aug 2023 Monthly Rate" numFmtId="0">
      <sharedItems containsString="0" containsBlank="1" containsNumber="1" minValue="74.463999999999999" maxValue="21305"/>
    </cacheField>
    <cacheField name="AY2324 Annual Rate as of Aug 23" numFmtId="0">
      <sharedItems containsString="0" containsBlank="1" containsNumber="1" minValue="893.56799999999998" maxValue="255660"/>
    </cacheField>
    <cacheField name="Sep 2023 Monthly Rate" numFmtId="0">
      <sharedItems containsString="0" containsBlank="1" containsNumber="1" minValue="74.463999999999999" maxValue="21305"/>
    </cacheField>
    <cacheField name="AY2324 Annual Rate as of Sep 23" numFmtId="0">
      <sharedItems containsString="0" containsBlank="1" containsNumber="1" minValue="893.56799999999998" maxValue="255660"/>
    </cacheField>
    <cacheField name="Oct 2023 Monthly Rate" numFmtId="0">
      <sharedItems containsString="0" containsBlank="1" containsNumber="1" minValue="74.463999999999999" maxValue="21305"/>
    </cacheField>
    <cacheField name="AY2324 Annual Rate as of Oct 23" numFmtId="0">
      <sharedItems containsString="0" containsBlank="1" containsNumber="1" minValue="893.56799999999998" maxValue="255660"/>
    </cacheField>
    <cacheField name="Nov 2023 Monthly Rate" numFmtId="0">
      <sharedItems containsString="0" containsBlank="1" containsNumber="1" minValue="74.463999999999999" maxValue="21305"/>
    </cacheField>
    <cacheField name="AY2324 Annual Rate as of Nov 23" numFmtId="0">
      <sharedItems containsString="0" containsBlank="1" containsNumber="1" minValue="893.56799999999998" maxValue="255660"/>
    </cacheField>
    <cacheField name="Dec 2023 Monthly Rate" numFmtId="0">
      <sharedItems containsString="0" containsBlank="1" containsNumber="1" minValue="42.96" maxValue="21305"/>
    </cacheField>
    <cacheField name="AY2324 Annual Rate as of Dec 23" numFmtId="0">
      <sharedItems containsString="0" containsBlank="1" containsNumber="1" minValue="893.56799999999998" maxValue="255660"/>
    </cacheField>
    <cacheField name="Jan 2024 Monthly Rate" numFmtId="0">
      <sharedItems containsString="0" containsBlank="1" containsNumber="1" minValue="42.96" maxValue="22422"/>
    </cacheField>
    <cacheField name="AY2324 Annual Rate as of Jan 24" numFmtId="0">
      <sharedItems containsString="0" containsBlank="1" containsNumber="1" minValue="893.56799999999998" maxValue="269064"/>
    </cacheField>
    <cacheField name="Feb 2024 Monthly Rate" numFmtId="0">
      <sharedItems containsString="0" containsBlank="1" containsNumber="1" minValue="42.96" maxValue="22422"/>
    </cacheField>
    <cacheField name="AY2324 Annual Rate as of Feb 24" numFmtId="0">
      <sharedItems containsString="0" containsBlank="1" containsNumber="1" minValue="893.56799999999998" maxValue="269064"/>
    </cacheField>
    <cacheField name="Mar 2024 Monthly Rate" numFmtId="0">
      <sharedItems containsString="0" containsBlank="1" containsNumber="1" minValue="42.96" maxValue="22422"/>
    </cacheField>
    <cacheField name="AY2324 Annual Rate as of Mar 24" numFmtId="0">
      <sharedItems containsString="0" containsBlank="1" containsNumber="1" minValue="893.56799999999998" maxValue="269064"/>
    </cacheField>
    <cacheField name="Apr 2024 Monthly Rate" numFmtId="0">
      <sharedItems containsString="0" containsBlank="1" containsNumber="1" minValue="45.11" maxValue="23543"/>
    </cacheField>
    <cacheField name="AY2324 Annual Rate as of Apr 24" numFmtId="0">
      <sharedItems containsString="0" containsBlank="1" containsNumber="1" minValue="938.28800000000001" maxValue="282516"/>
    </cacheField>
    <cacheField name="May 2024 Monthly Rate" numFmtId="0">
      <sharedItems containsString="0" containsBlank="1" containsNumber="1" minValue="45.11" maxValue="23543"/>
    </cacheField>
    <cacheField name="AY2324 Annual Rate as of May 24" numFmtId="0">
      <sharedItems containsString="0" containsBlank="1" containsNumber="1" minValue="938.28800000000001" maxValue="282516"/>
    </cacheField>
    <cacheField name="June 2024 Monthly Rate" numFmtId="0">
      <sharedItems containsString="0" containsBlank="1" containsNumber="1" minValue="45.11" maxValue="23543"/>
    </cacheField>
    <cacheField name="AY2324 Annual Rate as of June 24" numFmtId="0">
      <sharedItems containsString="0" containsBlank="1" containsNumber="1" minValue="938.28800000000001" maxValue="282516"/>
    </cacheField>
    <cacheField name="July 2024 Monthly Rate" numFmtId="0">
      <sharedItems containsString="0" containsBlank="1" containsNumber="1" minValue="45.11" maxValue="23543"/>
    </cacheField>
    <cacheField name="AY2425 Annual Rate as of July 24" numFmtId="0">
      <sharedItems containsString="0" containsBlank="1" containsNumber="1" minValue="938.28800000000001" maxValue="282516"/>
    </cacheField>
    <cacheField name="Aug 2024 Monthly Rate" numFmtId="0">
      <sharedItems containsString="0" containsBlank="1" containsNumber="1" minValue="45.11" maxValue="23543"/>
    </cacheField>
    <cacheField name="AY2425 Annual Rate as of Aug 24" numFmtId="0">
      <sharedItems containsString="0" containsBlank="1" containsNumber="1" minValue="938.28800000000001" maxValue="282516"/>
    </cacheField>
    <cacheField name="Sep 2024 Monthly Rate" numFmtId="0">
      <sharedItems containsString="0" containsBlank="1" containsNumber="1" minValue="45.11" maxValue="23543"/>
    </cacheField>
    <cacheField name="AY2425 Annual Rate as of Sep 24" numFmtId="0">
      <sharedItems containsString="0" containsBlank="1" containsNumber="1" minValue="938.28800000000001" maxValue="282516"/>
    </cacheField>
    <cacheField name="Oct 2024 Monthly Rate" numFmtId="0">
      <sharedItems containsString="0" containsBlank="1" containsNumber="1" minValue="45.11" maxValue="23543"/>
    </cacheField>
    <cacheField name="AY2425 Annual Rate as of Oct 24" numFmtId="0">
      <sharedItems containsString="0" containsBlank="1" containsNumber="1" minValue="938.28800000000001" maxValue="282516"/>
    </cacheField>
    <cacheField name="Nov 2024 Monthly Rate" numFmtId="0">
      <sharedItems containsString="0" containsBlank="1" containsNumber="1" minValue="45.11" maxValue="23543"/>
    </cacheField>
    <cacheField name="AY2425 Annual Rate as of nov 24" numFmtId="0">
      <sharedItems containsString="0" containsBlank="1" containsNumber="1" minValue="938.28800000000001" maxValue="282516"/>
    </cacheField>
    <cacheField name="Dec 2024 Monthly Rate" numFmtId="0">
      <sharedItems containsString="0" containsBlank="1" containsNumber="1" minValue="47.37" maxValue="24720"/>
    </cacheField>
    <cacheField name="AY2425 Annual Rate as of Dec 24" numFmtId="0">
      <sharedItems containsString="0" containsBlank="1" containsNumber="1" minValue="985.29600000000005" maxValue="296640"/>
    </cacheField>
    <cacheField name="Jan 2025 Monthly Rate" numFmtId="0">
      <sharedItems containsString="0" containsBlank="1" containsNumber="1" minValue="47.37" maxValue="24720"/>
    </cacheField>
    <cacheField name="AY2425 Annual Rate as of Jan 25" numFmtId="0">
      <sharedItems containsString="0" containsBlank="1" containsNumber="1" minValue="985.29600000000005" maxValue="296640"/>
    </cacheField>
    <cacheField name="Feb 2025 Monthly Rate" numFmtId="0">
      <sharedItems containsString="0" containsBlank="1" containsNumber="1" minValue="47.37" maxValue="24720"/>
    </cacheField>
    <cacheField name="AY2425 Annual Rate as of Feb 25" numFmtId="0">
      <sharedItems containsString="0" containsBlank="1" containsNumber="1" minValue="985.29600000000005" maxValue="296640"/>
    </cacheField>
    <cacheField name="Mar 2025 Monthly Rate" numFmtId="0">
      <sharedItems containsString="0" containsBlank="1" containsNumber="1" minValue="47.37" maxValue="24720"/>
    </cacheField>
    <cacheField name="AY2425 Annual Rate as of Mar 25" numFmtId="0">
      <sharedItems containsString="0" containsBlank="1" containsNumber="1" minValue="985.29600000000005" maxValue="296640"/>
    </cacheField>
    <cacheField name="Apr 2025 Monthly Rate" numFmtId="44">
      <sharedItems containsString="0" containsBlank="1" containsNumber="1" minValue="47.37" maxValue="24720"/>
    </cacheField>
    <cacheField name="AY2425 Annual Rate as of Apr 25" numFmtId="44">
      <sharedItems containsString="0" containsBlank="1" containsNumber="1" minValue="985.29600000000005" maxValue="2966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s v="Administrator II/Administrator III"/>
    <s v="Warrior Cross Cultural Center Director/Executive Director"/>
    <s v="Warrior Cross Cultural Center/Student Leadership, Engagement, and Belonging"/>
    <x v="0"/>
    <n v="7736"/>
    <n v="92832"/>
    <n v="7736"/>
    <n v="92832"/>
    <n v="7736"/>
    <n v="92832"/>
    <n v="8407"/>
    <n v="100884"/>
    <n v="8407"/>
    <n v="100884"/>
    <n v="8407"/>
    <n v="100884"/>
    <n v="8407"/>
    <n v="100884"/>
    <n v="8407"/>
    <n v="100884"/>
    <n v="8407"/>
    <n v="100884"/>
    <n v="8407"/>
    <n v="100884"/>
    <n v="11004"/>
    <n v="132048"/>
    <n v="11004"/>
    <n v="132048"/>
    <n v="11004"/>
    <n v="132048"/>
    <n v="11004"/>
    <n v="132048"/>
    <n v="11554"/>
    <n v="138648"/>
    <n v="11554"/>
    <n v="138648"/>
    <n v="11554"/>
    <n v="138648"/>
    <n v="11554"/>
    <n v="138648"/>
    <n v="11554"/>
    <n v="138648"/>
    <n v="11554"/>
    <n v="138648"/>
    <n v="11554"/>
    <n v="138648"/>
    <n v="11554"/>
    <n v="138648"/>
    <n v="12132"/>
    <n v="145584"/>
    <n v="12132"/>
    <n v="145584"/>
    <n v="12132"/>
    <n v="145584"/>
    <n v="12132"/>
    <n v="145584"/>
    <n v="12132"/>
    <n v="145584"/>
  </r>
  <r>
    <s v="Administrator III"/>
    <s v="Athletics Director"/>
    <s v="Athletics"/>
    <x v="0"/>
    <n v="13409"/>
    <n v="160908"/>
    <n v="13409"/>
    <n v="160908"/>
    <n v="13409"/>
    <n v="160908"/>
    <n v="13409"/>
    <n v="160908"/>
    <n v="13409"/>
    <n v="160908"/>
    <n v="13409"/>
    <n v="160908"/>
    <n v="13409"/>
    <n v="160908"/>
    <n v="13409"/>
    <n v="160908"/>
    <n v="13409"/>
    <n v="160908"/>
    <n v="13409"/>
    <n v="160908"/>
    <n v="13409"/>
    <n v="160908"/>
    <n v="13409"/>
    <n v="160908"/>
    <n v="13409"/>
    <n v="160908"/>
    <n v="13409"/>
    <n v="160908"/>
    <n v="14079"/>
    <n v="168948"/>
    <n v="14079"/>
    <n v="168948"/>
    <n v="14079"/>
    <n v="168948"/>
    <n v="14079"/>
    <n v="168948"/>
    <n v="14079"/>
    <n v="168948"/>
    <n v="14079"/>
    <n v="168948"/>
    <n v="14079"/>
    <n v="168948"/>
    <n v="14079"/>
    <n v="168948"/>
    <n v="14783"/>
    <n v="177396"/>
    <n v="14783"/>
    <n v="177396"/>
    <n v="14783"/>
    <n v="177396"/>
    <n v="14783"/>
    <n v="177396"/>
    <n v="14783"/>
    <n v="177396"/>
  </r>
  <r>
    <s v="Administrator II"/>
    <s v="Dir, Learning Svcs &amp; OIT Comm"/>
    <s v="Information Technology"/>
    <x v="1"/>
    <n v="8917"/>
    <n v="107004"/>
    <n v="8917"/>
    <n v="107004"/>
    <n v="8917"/>
    <n v="107004"/>
    <n v="8917"/>
    <n v="107004"/>
    <n v="8917"/>
    <n v="107004"/>
    <n v="8917"/>
    <n v="107004"/>
    <n v="8917"/>
    <n v="107004"/>
    <n v="8917"/>
    <n v="107004"/>
    <n v="9500"/>
    <n v="114000"/>
    <n v="9500"/>
    <n v="114000"/>
    <n v="9500"/>
    <n v="114000"/>
    <n v="9500"/>
    <n v="114000"/>
    <n v="9500"/>
    <n v="114000"/>
    <n v="9500"/>
    <n v="114000"/>
    <n v="9975"/>
    <n v="119700"/>
    <n v="9975"/>
    <n v="119700"/>
    <n v="9975"/>
    <n v="119700"/>
    <n v="9975"/>
    <n v="119700"/>
    <n v="9975"/>
    <n v="119700"/>
    <n v="9975"/>
    <n v="119700"/>
    <n v="9975"/>
    <n v="119700"/>
    <n v="9975"/>
    <n v="119700"/>
    <n v="10474"/>
    <n v="125688"/>
    <n v="10474"/>
    <n v="125688"/>
    <m/>
    <m/>
    <m/>
    <m/>
    <m/>
    <m/>
  </r>
  <r>
    <s v="Administrator I"/>
    <s v="Assistant Athletic Director, Student-Athlete Development/Senior Woman Administrator"/>
    <s v="Athletics"/>
    <x v="0"/>
    <n v="6248"/>
    <n v="74976"/>
    <n v="6248"/>
    <n v="74976"/>
    <n v="6248"/>
    <n v="74976"/>
    <n v="8227"/>
    <n v="98724"/>
    <n v="8227"/>
    <n v="98724"/>
    <n v="8227"/>
    <n v="98724"/>
    <n v="8227"/>
    <n v="98724"/>
    <n v="9255"/>
    <n v="111060"/>
    <n v="9255"/>
    <n v="111060"/>
    <n v="9255"/>
    <n v="111060"/>
    <n v="9255"/>
    <n v="111060"/>
    <n v="9255"/>
    <n v="111060"/>
    <n v="9255"/>
    <n v="111060"/>
    <n v="9255"/>
    <n v="111060"/>
    <n v="8638"/>
    <n v="103656"/>
    <n v="8638"/>
    <n v="103656"/>
    <n v="8638"/>
    <n v="103656"/>
    <n v="8638"/>
    <n v="103656"/>
    <n v="8638"/>
    <n v="103656"/>
    <n v="8638"/>
    <n v="103656"/>
    <n v="8638"/>
    <n v="103656"/>
    <n v="8638"/>
    <n v="103656"/>
    <n v="9070"/>
    <n v="108840"/>
    <n v="9070"/>
    <n v="108840"/>
    <n v="9070"/>
    <n v="108840"/>
    <n v="9070"/>
    <n v="108840"/>
    <n v="9070"/>
    <n v="108840"/>
  </r>
  <r>
    <s v="Administrator I"/>
    <s v="Director, STEM ASPIRE Program"/>
    <s v="College of Science STEM Grants"/>
    <x v="2"/>
    <n v="6789"/>
    <n v="81468"/>
    <n v="6789"/>
    <n v="81468"/>
    <n v="6789"/>
    <n v="81468"/>
    <n v="6789"/>
    <n v="81468"/>
    <n v="6789"/>
    <n v="81468"/>
    <n v="6789"/>
    <n v="81468"/>
    <n v="6789"/>
    <n v="81468"/>
    <n v="6789"/>
    <n v="81468"/>
    <n v="6789"/>
    <n v="81468"/>
    <n v="6789"/>
    <n v="81468"/>
    <n v="6789"/>
    <n v="81468"/>
    <n v="6789"/>
    <n v="81468"/>
    <n v="6789"/>
    <n v="81468"/>
    <n v="7128"/>
    <n v="85536"/>
    <n v="7128"/>
    <n v="85536"/>
    <n v="7128"/>
    <n v="85536"/>
    <n v="7128"/>
    <n v="85536"/>
    <n v="8928"/>
    <n v="107136"/>
    <n v="8928"/>
    <n v="107136"/>
    <n v="8928"/>
    <n v="107136"/>
    <n v="8928"/>
    <n v="107136"/>
    <n v="8928"/>
    <n v="107136"/>
    <n v="9374"/>
    <n v="112488"/>
    <n v="9374"/>
    <n v="112488"/>
    <n v="9374"/>
    <n v="112488"/>
    <n v="9374"/>
    <n v="112488"/>
    <n v="9374"/>
    <n v="112488"/>
  </r>
  <r>
    <s v="Administrator I"/>
    <s v="Post-Award Grants Manager"/>
    <s v="Financial Services"/>
    <x v="1"/>
    <n v="7401"/>
    <n v="88812"/>
    <n v="7401"/>
    <n v="88812"/>
    <n v="7401"/>
    <n v="88812"/>
    <n v="7401"/>
    <n v="88812"/>
    <n v="7401"/>
    <n v="88812"/>
    <n v="7401"/>
    <n v="88812"/>
    <n v="7401"/>
    <n v="88812"/>
    <n v="7401"/>
    <n v="88812"/>
    <n v="7401"/>
    <n v="88812"/>
    <n v="7401"/>
    <n v="88812"/>
    <n v="7401"/>
    <n v="88812"/>
    <n v="7401"/>
    <n v="88812"/>
    <n v="7401"/>
    <n v="88812"/>
    <n v="7401"/>
    <n v="88812"/>
    <n v="7771"/>
    <n v="93252"/>
    <n v="7771"/>
    <n v="93252"/>
    <n v="7771"/>
    <n v="93252"/>
    <n v="7771"/>
    <n v="93252"/>
    <m/>
    <m/>
    <m/>
    <m/>
    <m/>
    <m/>
    <m/>
    <m/>
    <m/>
    <m/>
    <m/>
    <m/>
    <m/>
    <m/>
    <n v="49.76"/>
    <n v="1035.008"/>
    <n v="49.76"/>
    <n v="1035.008"/>
  </r>
  <r>
    <s v="Administrator I"/>
    <s v="Assistant Director of Admissions and Outreach Services"/>
    <s v="Admissions"/>
    <x v="2"/>
    <m/>
    <m/>
    <m/>
    <m/>
    <m/>
    <m/>
    <m/>
    <m/>
    <m/>
    <m/>
    <m/>
    <m/>
    <m/>
    <m/>
    <m/>
    <m/>
    <n v="6200"/>
    <n v="74400"/>
    <n v="6200"/>
    <n v="74400"/>
    <n v="6200"/>
    <n v="74400"/>
    <n v="6200"/>
    <n v="74400"/>
    <n v="6200"/>
    <n v="74400"/>
    <n v="6200"/>
    <n v="74400"/>
    <n v="6200"/>
    <n v="74400"/>
    <n v="6200"/>
    <n v="74400"/>
    <n v="6510"/>
    <n v="78120"/>
    <n v="6510"/>
    <n v="78120"/>
    <n v="6510"/>
    <n v="78120"/>
    <n v="6510"/>
    <n v="78120"/>
    <n v="6510"/>
    <n v="78120"/>
    <n v="6510"/>
    <n v="78120"/>
    <n v="6836"/>
    <n v="82032"/>
    <n v="6836"/>
    <n v="82032"/>
    <m/>
    <m/>
    <m/>
    <m/>
    <m/>
    <m/>
  </r>
  <r>
    <s v="Administrator II"/>
    <s v="Director, Learning Commons"/>
    <s v="Learning Commons"/>
    <x v="0"/>
    <n v="8086"/>
    <n v="97032"/>
    <n v="8086"/>
    <n v="97032"/>
    <n v="8086"/>
    <n v="97032"/>
    <n v="8086"/>
    <n v="97032"/>
    <n v="8086"/>
    <n v="97032"/>
    <n v="8086"/>
    <n v="97032"/>
    <n v="8086"/>
    <n v="97032"/>
    <n v="8086"/>
    <n v="97032"/>
    <n v="8086"/>
    <n v="97032"/>
    <n v="8086"/>
    <n v="97032"/>
    <n v="8086"/>
    <n v="97032"/>
    <n v="8086"/>
    <n v="97032"/>
    <n v="8086"/>
    <n v="97032"/>
    <n v="8086"/>
    <n v="97032"/>
    <n v="8490"/>
    <n v="101880"/>
    <n v="8490"/>
    <n v="101880"/>
    <n v="8490"/>
    <n v="101880"/>
    <n v="8490"/>
    <n v="101880"/>
    <n v="8490"/>
    <n v="101880"/>
    <n v="8490"/>
    <n v="101880"/>
    <n v="8490"/>
    <n v="101880"/>
    <n v="8490"/>
    <n v="101880"/>
    <n v="8915"/>
    <n v="106980"/>
    <n v="8915"/>
    <n v="106980"/>
    <n v="8915"/>
    <n v="106980"/>
    <n v="8915"/>
    <n v="106980"/>
    <n v="8915"/>
    <n v="106980"/>
  </r>
  <r>
    <s v="Administrator I"/>
    <s v="Administrator I"/>
    <s v="Honors"/>
    <x v="2"/>
    <m/>
    <m/>
    <m/>
    <m/>
    <m/>
    <m/>
    <m/>
    <m/>
    <m/>
    <m/>
    <m/>
    <m/>
    <m/>
    <m/>
    <n v="2800.125"/>
    <n v="33601.5"/>
    <n v="2800.125"/>
    <n v="33601.5"/>
    <n v="2800.125"/>
    <n v="33601.5"/>
    <n v="2800.125"/>
    <n v="33601.5"/>
    <n v="2800.125"/>
    <n v="33601.5"/>
    <n v="2800.125"/>
    <n v="33601.5"/>
    <n v="2800.125"/>
    <n v="33601.5"/>
    <n v="2800.125"/>
    <n v="33601.5"/>
    <m/>
    <m/>
    <m/>
    <m/>
    <m/>
    <m/>
    <m/>
    <m/>
    <m/>
    <m/>
    <m/>
    <m/>
    <m/>
    <m/>
    <m/>
    <m/>
    <m/>
    <m/>
    <m/>
    <m/>
    <m/>
    <m/>
    <m/>
    <m/>
  </r>
  <r>
    <s v="Administrator II"/>
    <s v="Director of Research and Sponsored Programs"/>
    <s v="Research &amp; Sponsored Programs"/>
    <x v="2"/>
    <n v="8703"/>
    <n v="104436"/>
    <n v="8703"/>
    <n v="104436"/>
    <n v="8703"/>
    <n v="104436"/>
    <n v="8703"/>
    <n v="104436"/>
    <n v="8703"/>
    <n v="104436"/>
    <n v="8703"/>
    <n v="104436"/>
    <n v="8703"/>
    <n v="104436"/>
    <n v="8703"/>
    <n v="104436"/>
    <n v="8703"/>
    <n v="104436"/>
    <n v="8703"/>
    <n v="104436"/>
    <n v="8703"/>
    <n v="104436"/>
    <n v="8703"/>
    <n v="104436"/>
    <n v="8703"/>
    <n v="104436"/>
    <n v="9138"/>
    <n v="109656"/>
    <n v="9138"/>
    <n v="109656"/>
    <n v="9138"/>
    <n v="109656"/>
    <n v="9138"/>
    <n v="109656"/>
    <n v="9138"/>
    <n v="109656"/>
    <n v="9138"/>
    <n v="109656"/>
    <n v="9138"/>
    <n v="109656"/>
    <n v="9138"/>
    <n v="109656"/>
    <n v="9138"/>
    <n v="109656"/>
    <n v="9595"/>
    <n v="115140"/>
    <n v="9595"/>
    <n v="115140"/>
    <n v="9595"/>
    <n v="115140"/>
    <n v="9595"/>
    <n v="115140"/>
    <n v="9595"/>
    <n v="115140"/>
  </r>
  <r>
    <s v="Administrator III"/>
    <s v="Dean of Admissions/Registrar"/>
    <s v="Student Records"/>
    <x v="0"/>
    <n v="12277"/>
    <n v="147324"/>
    <n v="12277"/>
    <n v="147324"/>
    <n v="12277"/>
    <n v="147324"/>
    <n v="12277"/>
    <n v="147324"/>
    <n v="12277"/>
    <n v="147324"/>
    <n v="12277"/>
    <n v="147324"/>
    <n v="12277"/>
    <n v="147324"/>
    <n v="12277"/>
    <n v="147324"/>
    <n v="12277"/>
    <n v="147324"/>
    <n v="12277"/>
    <n v="147324"/>
    <n v="12277"/>
    <n v="147324"/>
    <n v="12277"/>
    <n v="147324"/>
    <n v="12277"/>
    <n v="147324"/>
    <n v="12891"/>
    <n v="154692"/>
    <n v="12891"/>
    <n v="154692"/>
    <n v="12891"/>
    <n v="154692"/>
    <n v="12891"/>
    <n v="154692"/>
    <n v="12891"/>
    <n v="154692"/>
    <n v="12891"/>
    <n v="154692"/>
    <n v="12891"/>
    <n v="154692"/>
    <n v="12891"/>
    <n v="154692"/>
    <n v="12891"/>
    <n v="154692"/>
    <n v="13536"/>
    <n v="162432"/>
    <n v="13536"/>
    <n v="162432"/>
    <n v="13536"/>
    <n v="162432"/>
    <n v="13536"/>
    <n v="162432"/>
    <n v="13536"/>
    <n v="162432"/>
  </r>
  <r>
    <s v="Administrator III"/>
    <s v="Sr. AVP, Communications and Public Affairs"/>
    <s v="Communications &amp; Public Affrs"/>
    <x v="3"/>
    <n v="15153"/>
    <n v="181836"/>
    <n v="15153"/>
    <n v="181836"/>
    <n v="15153"/>
    <n v="181836"/>
    <n v="15153"/>
    <n v="181836"/>
    <n v="15153"/>
    <n v="181836"/>
    <n v="15153"/>
    <n v="181836"/>
    <n v="15153"/>
    <n v="181836"/>
    <n v="15153"/>
    <n v="181836"/>
    <n v="15153"/>
    <n v="181836"/>
    <n v="15153"/>
    <n v="181836"/>
    <n v="15153"/>
    <n v="181836"/>
    <n v="16700"/>
    <n v="200400"/>
    <n v="16700"/>
    <n v="200400"/>
    <n v="19449"/>
    <n v="233388"/>
    <n v="20421"/>
    <n v="245052"/>
    <n v="20421"/>
    <n v="245052"/>
    <n v="20421"/>
    <n v="245052"/>
    <n v="20421"/>
    <n v="245052"/>
    <n v="20421"/>
    <n v="245052"/>
    <n v="20421"/>
    <n v="245052"/>
    <n v="20421"/>
    <n v="245052"/>
    <n v="20421"/>
    <n v="245052"/>
    <n v="21442"/>
    <n v="257304"/>
    <n v="21442"/>
    <n v="257304"/>
    <n v="21442"/>
    <n v="257304"/>
    <n v="21442"/>
    <n v="257304"/>
    <n v="21442"/>
    <n v="257304"/>
  </r>
  <r>
    <s v="Administrator II"/>
    <s v="Director of Psychological Counseling Services"/>
    <s v="Counseling &amp; Psychological Ser"/>
    <x v="2"/>
    <n v="11592"/>
    <n v="139104"/>
    <n v="11592"/>
    <n v="139104"/>
    <n v="11592"/>
    <n v="139104"/>
    <n v="11592"/>
    <n v="139104"/>
    <n v="11592"/>
    <n v="139104"/>
    <n v="11592"/>
    <n v="139104"/>
    <n v="11592"/>
    <n v="139104"/>
    <n v="11592"/>
    <n v="139104"/>
    <n v="11592"/>
    <n v="139104"/>
    <n v="11592"/>
    <n v="139104"/>
    <n v="11592"/>
    <n v="139104"/>
    <n v="11592"/>
    <n v="139104"/>
    <n v="11592"/>
    <n v="139104"/>
    <n v="11592"/>
    <n v="139104"/>
    <n v="12172"/>
    <n v="146064"/>
    <n v="12172"/>
    <n v="146064"/>
    <n v="12172"/>
    <n v="146064"/>
    <n v="12172"/>
    <n v="146064"/>
    <n v="12172"/>
    <n v="146064"/>
    <n v="12172"/>
    <n v="146064"/>
    <n v="12172"/>
    <n v="146064"/>
    <n v="12172"/>
    <n v="146064"/>
    <n v="12781"/>
    <n v="153372"/>
    <n v="12781"/>
    <n v="153372"/>
    <n v="12781"/>
    <n v="153372"/>
    <n v="12781"/>
    <n v="153372"/>
    <n v="12781"/>
    <n v="153372"/>
  </r>
  <r>
    <s v="Administrator I"/>
    <s v="Support Services Manager"/>
    <s v="Mail Services"/>
    <x v="1"/>
    <n v="7770"/>
    <n v="93240"/>
    <n v="7770"/>
    <n v="93240"/>
    <n v="7770"/>
    <n v="93240"/>
    <n v="7770"/>
    <n v="93240"/>
    <n v="7770"/>
    <n v="93240"/>
    <n v="7770"/>
    <n v="93240"/>
    <n v="7770"/>
    <n v="93240"/>
    <n v="7770"/>
    <n v="93240"/>
    <n v="7770"/>
    <n v="93240"/>
    <n v="7770"/>
    <n v="93240"/>
    <n v="7770"/>
    <n v="93240"/>
    <n v="7770"/>
    <n v="93240"/>
    <n v="7770"/>
    <n v="93240"/>
    <n v="7770"/>
    <n v="93240"/>
    <n v="8159"/>
    <n v="97908"/>
    <m/>
    <m/>
    <m/>
    <m/>
    <m/>
    <m/>
    <m/>
    <m/>
    <m/>
    <m/>
    <m/>
    <m/>
    <m/>
    <m/>
    <m/>
    <m/>
    <m/>
    <m/>
    <m/>
    <m/>
    <m/>
    <m/>
    <m/>
    <m/>
  </r>
  <r>
    <s v="Administrator II"/>
    <s v="Director, Corporate and Foundation Relations"/>
    <s v="Development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382"/>
    <n v="100584"/>
    <m/>
    <m/>
    <m/>
    <m/>
    <m/>
    <m/>
  </r>
  <r>
    <s v="Administrator I"/>
    <s v="Academic Affairs Budget Manager"/>
    <s v="Academic Affairs, Provost VPAA"/>
    <x v="2"/>
    <n v="7067"/>
    <n v="84804"/>
    <n v="7067"/>
    <n v="84804"/>
    <n v="7067"/>
    <n v="84804"/>
    <n v="7067"/>
    <n v="84804"/>
    <n v="7067"/>
    <n v="84804"/>
    <n v="7067"/>
    <n v="84804"/>
    <n v="7067"/>
    <n v="84804"/>
    <n v="7067"/>
    <n v="84804"/>
    <n v="8238"/>
    <n v="98856"/>
    <n v="8238"/>
    <n v="98856"/>
    <n v="8238"/>
    <n v="98856"/>
    <n v="8238"/>
    <n v="98856"/>
    <n v="8238"/>
    <n v="98856"/>
    <n v="8650"/>
    <n v="103800"/>
    <n v="8650"/>
    <n v="103800"/>
    <n v="8650"/>
    <n v="103800"/>
    <n v="8650"/>
    <n v="103800"/>
    <n v="8650"/>
    <n v="103800"/>
    <n v="8650"/>
    <n v="103800"/>
    <n v="8650"/>
    <n v="103800"/>
    <n v="8650"/>
    <n v="103800"/>
    <n v="8650"/>
    <n v="103800"/>
    <n v="9083"/>
    <n v="108996"/>
    <m/>
    <m/>
    <m/>
    <m/>
    <m/>
    <m/>
    <m/>
    <m/>
  </r>
  <r>
    <s v="Administrator IV"/>
    <s v="Provost/Vice President Academic Affairs"/>
    <s v="Academic Affairs, Provost VPAA"/>
    <x v="2"/>
    <n v="20955"/>
    <n v="251460"/>
    <n v="20955"/>
    <n v="251460"/>
    <n v="20955"/>
    <n v="251460"/>
    <n v="20955"/>
    <n v="251460"/>
    <n v="20955"/>
    <n v="251460"/>
    <n v="20955"/>
    <n v="251460"/>
    <n v="20955"/>
    <n v="251460"/>
    <n v="20955"/>
    <n v="251460"/>
    <n v="20955"/>
    <n v="251460"/>
    <n v="20955"/>
    <n v="251460"/>
    <n v="20955"/>
    <n v="251460"/>
    <n v="22422"/>
    <n v="269064"/>
    <n v="22422"/>
    <n v="269064"/>
    <n v="22422"/>
    <n v="269064"/>
    <n v="23543"/>
    <n v="282516"/>
    <n v="23543"/>
    <n v="282516"/>
    <n v="23543"/>
    <n v="282516"/>
    <n v="23543"/>
    <n v="282516"/>
    <n v="23543"/>
    <n v="282516"/>
    <n v="23543"/>
    <n v="282516"/>
    <n v="23543"/>
    <n v="282516"/>
    <n v="23543"/>
    <n v="282516"/>
    <n v="24720"/>
    <n v="296640"/>
    <n v="9083"/>
    <n v="108996"/>
    <n v="9083"/>
    <n v="108996"/>
    <n v="9083"/>
    <n v="108996"/>
    <n v="9083"/>
    <n v="108996"/>
  </r>
  <r>
    <s v="Administrator I"/>
    <s v="Asst Director, Enrollment Svcs"/>
    <s v="Student Records"/>
    <x v="2"/>
    <n v="6420"/>
    <n v="77040"/>
    <n v="6420"/>
    <n v="77040"/>
    <n v="6420"/>
    <n v="77040"/>
    <n v="6420"/>
    <n v="77040"/>
    <n v="6420"/>
    <n v="77040"/>
    <n v="6420"/>
    <n v="77040"/>
    <n v="6420"/>
    <n v="77040"/>
    <n v="6420"/>
    <n v="77040"/>
    <n v="6420"/>
    <n v="77040"/>
    <n v="6420"/>
    <n v="77040"/>
    <n v="6420"/>
    <n v="77040"/>
    <n v="6420"/>
    <n v="77040"/>
    <n v="6420"/>
    <n v="77040"/>
    <n v="6741"/>
    <n v="80892"/>
    <n v="6741"/>
    <n v="80892"/>
    <n v="6741"/>
    <n v="80892"/>
    <n v="7917"/>
    <n v="95004"/>
    <n v="7917"/>
    <n v="95004"/>
    <n v="7917"/>
    <n v="95004"/>
    <n v="7917"/>
    <n v="95004"/>
    <n v="7917"/>
    <n v="95004"/>
    <n v="7917"/>
    <n v="95004"/>
    <n v="8313"/>
    <n v="99756"/>
    <n v="24720"/>
    <n v="296640"/>
    <n v="24720"/>
    <n v="296640"/>
    <n v="24720"/>
    <n v="296640"/>
    <n v="24720"/>
    <n v="296640"/>
  </r>
  <r>
    <s v="Administrator II"/>
    <s v="Facilities Maintenance Manager"/>
    <s v="Building Maintenance"/>
    <x v="1"/>
    <n v="9330"/>
    <n v="111960"/>
    <n v="9330"/>
    <n v="111960"/>
    <n v="9330"/>
    <n v="111960"/>
    <n v="9330"/>
    <n v="111960"/>
    <n v="9330"/>
    <n v="111960"/>
    <n v="9330"/>
    <n v="111960"/>
    <n v="9330"/>
    <n v="111960"/>
    <n v="9330"/>
    <n v="111960"/>
    <n v="9330"/>
    <n v="111960"/>
    <n v="9330"/>
    <n v="111960"/>
    <n v="9330"/>
    <n v="111960"/>
    <n v="9330"/>
    <n v="111960"/>
    <n v="9330"/>
    <n v="111960"/>
    <n v="9330"/>
    <n v="111960"/>
    <n v="9797"/>
    <n v="117564"/>
    <n v="9797"/>
    <n v="117564"/>
    <n v="9797"/>
    <n v="117564"/>
    <n v="9797"/>
    <n v="117564"/>
    <n v="9797"/>
    <n v="117564"/>
    <n v="9797"/>
    <n v="117564"/>
    <n v="9797"/>
    <n v="117564"/>
    <n v="9797"/>
    <n v="117564"/>
    <n v="10287"/>
    <n v="123444"/>
    <n v="8313"/>
    <n v="99756"/>
    <n v="8313"/>
    <n v="99756"/>
    <n v="8313"/>
    <n v="99756"/>
    <n v="8313"/>
    <n v="99756"/>
  </r>
  <r>
    <s v="Administrator II"/>
    <s v="Director of Student Recruitment and Outreach"/>
    <s v="Admissions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834"/>
    <n v="106008"/>
    <n v="8834"/>
    <n v="106008"/>
    <n v="8834"/>
    <n v="106008"/>
    <n v="8834"/>
    <n v="106008"/>
    <n v="8834"/>
    <n v="106008"/>
    <n v="8834"/>
    <n v="106008"/>
    <n v="10287"/>
    <n v="123444"/>
    <n v="10287"/>
    <n v="123444"/>
    <n v="10287"/>
    <n v="123444"/>
    <n v="10287"/>
    <n v="123444"/>
  </r>
  <r>
    <s v="Administrator I"/>
    <s v="Grounds &amp; Events Supervisor"/>
    <s v="Landscape &amp; Laborer Services"/>
    <x v="1"/>
    <n v="6649"/>
    <n v="79788"/>
    <n v="6649"/>
    <n v="79788"/>
    <n v="6649"/>
    <n v="79788"/>
    <n v="6649"/>
    <n v="79788"/>
    <n v="6649"/>
    <n v="79788"/>
    <n v="6649"/>
    <n v="79788"/>
    <n v="6649"/>
    <n v="79788"/>
    <n v="6649"/>
    <n v="79788"/>
    <n v="6649"/>
    <n v="79788"/>
    <n v="6649"/>
    <n v="79788"/>
    <n v="6649"/>
    <n v="79788"/>
    <n v="6649"/>
    <n v="79788"/>
    <n v="6649"/>
    <n v="79788"/>
    <n v="6649"/>
    <n v="79788"/>
    <n v="6981"/>
    <n v="83772"/>
    <n v="6981"/>
    <n v="83772"/>
    <n v="6981"/>
    <n v="83772"/>
    <n v="6981"/>
    <n v="83772"/>
    <n v="6981"/>
    <n v="83772"/>
    <n v="6981"/>
    <n v="83772"/>
    <n v="6981"/>
    <n v="83772"/>
    <n v="6981"/>
    <n v="83772"/>
    <n v="7330"/>
    <n v="87960"/>
    <n v="8834"/>
    <n v="106008"/>
    <n v="8834"/>
    <n v="106008"/>
    <n v="8834"/>
    <n v="106008"/>
    <n v="8834"/>
    <n v="106008"/>
  </r>
  <r>
    <s v="Administrator III"/>
    <s v="Deputy Chief Info Officer"/>
    <s v="Information Technology"/>
    <x v="1"/>
    <n v="14321"/>
    <n v="171852"/>
    <n v="14321"/>
    <n v="171852"/>
    <n v="14321"/>
    <n v="171852"/>
    <n v="14321"/>
    <n v="171852"/>
    <n v="14321"/>
    <n v="171852"/>
    <n v="14321"/>
    <n v="1718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"/>
    <s v="Dir. Organizational Dev &amp; HR Programs"/>
    <s v="Human Resources"/>
    <x v="4"/>
    <n v="11219"/>
    <n v="134628"/>
    <n v="11219"/>
    <n v="134628"/>
    <n v="11219"/>
    <n v="134628"/>
    <n v="11219"/>
    <n v="134628"/>
    <n v="11219"/>
    <n v="134628"/>
    <n v="11219"/>
    <n v="134628"/>
    <n v="10199"/>
    <n v="122388"/>
    <n v="11474"/>
    <n v="137688"/>
    <n v="11474"/>
    <n v="137688"/>
    <n v="11474"/>
    <n v="137688"/>
    <n v="11474"/>
    <n v="137688"/>
    <n v="11474"/>
    <n v="137688"/>
    <n v="11474"/>
    <n v="137688"/>
    <n v="11474"/>
    <n v="137688"/>
    <n v="12048"/>
    <n v="144576"/>
    <n v="12048"/>
    <n v="144576"/>
    <n v="12048"/>
    <n v="144576"/>
    <n v="12048"/>
    <n v="144576"/>
    <n v="12048"/>
    <n v="144576"/>
    <n v="12048"/>
    <n v="144576"/>
    <n v="12048"/>
    <n v="144576"/>
    <n v="12048"/>
    <n v="144576"/>
    <n v="12650"/>
    <n v="151800"/>
    <n v="12650"/>
    <n v="151800"/>
    <n v="12650"/>
    <n v="151800"/>
    <n v="12650"/>
    <n v="151800"/>
    <n v="12650"/>
    <n v="151800"/>
  </r>
  <r>
    <s v="Administrator I"/>
    <s v="Director, McNair Scholars Program"/>
    <s v="McNair TRIO Grant"/>
    <x v="2"/>
    <m/>
    <m/>
    <m/>
    <m/>
    <n v="6250"/>
    <n v="75000"/>
    <n v="6250"/>
    <n v="75000"/>
    <n v="6250"/>
    <n v="75000"/>
    <n v="6250"/>
    <n v="75000"/>
    <n v="6250"/>
    <n v="75000"/>
    <n v="6250"/>
    <n v="75000"/>
    <n v="6250"/>
    <n v="75000"/>
    <n v="6250"/>
    <n v="75000"/>
    <n v="6250"/>
    <n v="75000"/>
    <n v="6250"/>
    <n v="75000"/>
    <n v="6250"/>
    <n v="75000"/>
    <n v="6250"/>
    <n v="75000"/>
    <n v="6563"/>
    <n v="78756"/>
    <n v="6563"/>
    <n v="78756"/>
    <n v="6563"/>
    <n v="78756"/>
    <n v="6563"/>
    <n v="78756"/>
    <n v="6563"/>
    <n v="78756"/>
    <n v="6563"/>
    <n v="78756"/>
    <n v="6563"/>
    <n v="78756"/>
    <n v="6563"/>
    <n v="78756"/>
    <n v="6891"/>
    <n v="82692"/>
    <n v="6891"/>
    <n v="82692"/>
    <n v="6891"/>
    <n v="82692"/>
    <n v="6891"/>
    <n v="82692"/>
    <n v="6891"/>
    <n v="82692"/>
  </r>
  <r>
    <s v="Administrator II"/>
    <s v="University Accounting Manager"/>
    <s v="Financial Services"/>
    <x v="1"/>
    <m/>
    <m/>
    <m/>
    <m/>
    <m/>
    <m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8875"/>
    <n v="106500"/>
    <n v="9319"/>
    <n v="111828"/>
    <n v="9319"/>
    <n v="111828"/>
    <n v="9319"/>
    <n v="111828"/>
    <n v="9319"/>
    <n v="111828"/>
    <m/>
    <m/>
  </r>
  <r>
    <s v="Administrator II"/>
    <s v="Director, Client Services"/>
    <s v="Information Technology"/>
    <x v="1"/>
    <n v="9500"/>
    <n v="114000"/>
    <n v="9500"/>
    <n v="114000"/>
    <n v="9500"/>
    <n v="114000"/>
    <n v="9500"/>
    <n v="114000"/>
    <n v="9500"/>
    <n v="114000"/>
    <n v="9500"/>
    <n v="114000"/>
    <n v="9500"/>
    <n v="114000"/>
    <n v="9500"/>
    <n v="114000"/>
    <n v="9500"/>
    <n v="114000"/>
    <n v="9500"/>
    <n v="114000"/>
    <n v="9500"/>
    <n v="114000"/>
    <n v="9500"/>
    <n v="114000"/>
    <n v="9500"/>
    <n v="114000"/>
    <n v="9500"/>
    <n v="114000"/>
    <n v="9975"/>
    <n v="119700"/>
    <n v="9975"/>
    <n v="119700"/>
    <n v="9975"/>
    <n v="119700"/>
    <n v="9975"/>
    <n v="119700"/>
    <n v="9975"/>
    <n v="119700"/>
    <n v="9975"/>
    <n v="119700"/>
    <n v="9975"/>
    <n v="119700"/>
    <n v="9975"/>
    <n v="119700"/>
    <n v="10474"/>
    <n v="125688"/>
    <n v="10474"/>
    <n v="125688"/>
    <m/>
    <m/>
    <m/>
    <m/>
    <m/>
    <m/>
  </r>
  <r>
    <s v="Administrator I"/>
    <s v="Director, Program Development &amp; Administration"/>
    <s v="Extended Education Operations"/>
    <x v="2"/>
    <n v="6495"/>
    <n v="77940"/>
    <n v="6495"/>
    <n v="77940"/>
    <n v="6495"/>
    <n v="77940"/>
    <n v="6495"/>
    <n v="77940"/>
    <n v="6495"/>
    <n v="77940"/>
    <n v="6495"/>
    <n v="77940"/>
    <n v="6495"/>
    <n v="77940"/>
    <n v="6495"/>
    <n v="77940"/>
    <n v="6495"/>
    <n v="77940"/>
    <n v="6495"/>
    <n v="77940"/>
    <n v="6495"/>
    <n v="77940"/>
    <n v="6495"/>
    <n v="77940"/>
    <n v="6495"/>
    <n v="77940"/>
    <n v="6820"/>
    <n v="81840"/>
    <n v="6820"/>
    <n v="81840"/>
    <n v="6820"/>
    <n v="81840"/>
    <n v="6820"/>
    <n v="81840"/>
    <n v="6820"/>
    <n v="81840"/>
    <n v="6820"/>
    <n v="81840"/>
    <n v="6820"/>
    <n v="81840"/>
    <n v="6820"/>
    <n v="81840"/>
    <n v="6820"/>
    <n v="81840"/>
    <n v="7161"/>
    <n v="85932"/>
    <n v="7161"/>
    <n v="85932"/>
    <n v="7161"/>
    <n v="85932"/>
    <n v="7161"/>
    <n v="85932"/>
    <n v="7161"/>
    <n v="85932"/>
  </r>
  <r>
    <s v="Administrator I"/>
    <s v="Manager, Procurement &amp; Contract Services"/>
    <s v="Financial Services"/>
    <x v="1"/>
    <n v="7490"/>
    <n v="89880"/>
    <n v="7490"/>
    <n v="89880"/>
    <n v="7490"/>
    <n v="89880"/>
    <n v="7490"/>
    <n v="89880"/>
    <n v="7490"/>
    <n v="89880"/>
    <n v="7490"/>
    <n v="89880"/>
    <n v="7490"/>
    <n v="89880"/>
    <n v="7490"/>
    <n v="89880"/>
    <n v="7490"/>
    <n v="89880"/>
    <n v="7490"/>
    <n v="89880"/>
    <n v="7490"/>
    <n v="89880"/>
    <n v="7490"/>
    <n v="89880"/>
    <n v="7490"/>
    <n v="89880"/>
    <n v="7490"/>
    <n v="89880"/>
    <n v="7865"/>
    <n v="94380"/>
    <n v="7865"/>
    <n v="94380"/>
    <n v="7865"/>
    <n v="94380"/>
    <n v="7865"/>
    <n v="94380"/>
    <n v="7865"/>
    <n v="94380"/>
    <n v="7865"/>
    <n v="94380"/>
    <n v="7865"/>
    <n v="94380"/>
    <n v="7865"/>
    <n v="94380"/>
    <n v="8258"/>
    <n v="99096"/>
    <n v="8258"/>
    <n v="99096"/>
    <m/>
    <m/>
    <m/>
    <m/>
    <m/>
    <m/>
  </r>
  <r>
    <s v="Administrator II"/>
    <s v="Interim Director, Budget Planning &amp; Administration"/>
    <s v="Univ Budget Services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750"/>
    <n v="117000"/>
    <n v="9750"/>
    <n v="117000"/>
    <n v="9750"/>
    <n v="117000"/>
    <n v="9750"/>
    <n v="117000"/>
    <n v="11667"/>
    <n v="140004"/>
    <n v="11667"/>
    <n v="140004"/>
    <n v="11667"/>
    <n v="140004"/>
    <n v="11667"/>
    <n v="140004"/>
    <n v="11667"/>
    <n v="140004"/>
    <n v="11667"/>
    <n v="140004"/>
  </r>
  <r>
    <s v="Administrator III"/>
    <s v="Dean of Students, Stockton"/>
    <s v="Dean of Students Administratio"/>
    <x v="0"/>
    <m/>
    <m/>
    <m/>
    <m/>
    <m/>
    <m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074"/>
    <n v="156888"/>
    <n v="13728"/>
    <n v="164736"/>
    <n v="13728"/>
    <n v="164736"/>
    <n v="13728"/>
    <n v="164736"/>
    <n v="13728"/>
    <n v="164736"/>
    <n v="13728"/>
    <n v="164736"/>
  </r>
  <r>
    <s v="Administrator I/Administrator II"/>
    <s v="Student Support Svcs Director/Director,TRIO Student Support Services"/>
    <s v="Student Support Services"/>
    <x v="0"/>
    <n v="6618"/>
    <n v="79416"/>
    <n v="6618"/>
    <n v="79416"/>
    <n v="6618"/>
    <n v="79416"/>
    <n v="6941"/>
    <n v="83292"/>
    <n v="6941"/>
    <n v="83292"/>
    <n v="6941"/>
    <n v="83292"/>
    <n v="6941"/>
    <n v="83292"/>
    <n v="6941"/>
    <n v="83292"/>
    <n v="6941"/>
    <n v="83292"/>
    <n v="6941"/>
    <n v="83292"/>
    <n v="6941"/>
    <n v="83292"/>
    <n v="6941"/>
    <n v="83292"/>
    <n v="6941"/>
    <n v="83292"/>
    <n v="6941"/>
    <n v="83292"/>
    <n v="8497"/>
    <n v="101964"/>
    <n v="8497"/>
    <n v="101964"/>
    <n v="8497"/>
    <n v="101964"/>
    <n v="8497"/>
    <n v="101964"/>
    <n v="8497"/>
    <n v="101964"/>
    <n v="8497"/>
    <n v="101964"/>
    <n v="8497"/>
    <n v="101964"/>
    <n v="8497"/>
    <n v="101964"/>
    <n v="8922"/>
    <n v="107064"/>
    <n v="8922"/>
    <n v="107064"/>
    <n v="8922"/>
    <n v="107064"/>
    <n v="8922"/>
    <n v="107064"/>
    <n v="8922"/>
    <n v="107064"/>
  </r>
  <r>
    <s v="Administrator II"/>
    <s v="Director, Endangered Species Recovery Program"/>
    <s v="Biological Sciences"/>
    <x v="2"/>
    <n v="8442"/>
    <n v="101304"/>
    <n v="8442"/>
    <n v="101304"/>
    <n v="8442"/>
    <n v="101304"/>
    <n v="8442"/>
    <n v="101304"/>
    <n v="8442"/>
    <n v="101304"/>
    <n v="8442"/>
    <n v="101304"/>
    <n v="8442"/>
    <n v="101304"/>
    <n v="8442"/>
    <n v="101304"/>
    <n v="8442"/>
    <n v="101304"/>
    <n v="8442"/>
    <n v="1013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"/>
    <s v="Dir of Alumni Engagement"/>
    <s v="Alumni Relations"/>
    <x v="3"/>
    <m/>
    <m/>
    <m/>
    <m/>
    <m/>
    <m/>
    <m/>
    <m/>
    <m/>
    <m/>
    <m/>
    <m/>
    <m/>
    <m/>
    <m/>
    <m/>
    <m/>
    <m/>
    <m/>
    <m/>
    <m/>
    <m/>
    <m/>
    <m/>
    <m/>
    <m/>
    <m/>
    <m/>
    <n v="6833"/>
    <n v="81996"/>
    <n v="6833"/>
    <n v="81996"/>
    <n v="6833"/>
    <n v="81996"/>
    <n v="6833"/>
    <n v="81996"/>
    <n v="6833"/>
    <n v="81996"/>
    <n v="6833"/>
    <n v="81996"/>
    <n v="6833"/>
    <n v="81996"/>
    <n v="6833"/>
    <n v="81996"/>
    <n v="7175"/>
    <n v="86100"/>
    <n v="7175"/>
    <n v="86100"/>
    <n v="7175"/>
    <n v="86100"/>
    <n v="7175"/>
    <n v="86100"/>
    <n v="7175"/>
    <n v="86100"/>
  </r>
  <r>
    <s v="Administrator II"/>
    <s v="Custodial/Logistical Svcs. Mgr"/>
    <s v="Custodial Services"/>
    <x v="1"/>
    <n v="8407"/>
    <n v="100884"/>
    <n v="8407"/>
    <n v="100884"/>
    <n v="8407"/>
    <n v="100884"/>
    <n v="8407"/>
    <n v="100884"/>
    <n v="8407"/>
    <n v="100884"/>
    <n v="8407"/>
    <n v="100884"/>
    <n v="8407"/>
    <n v="100884"/>
    <n v="8407"/>
    <n v="100884"/>
    <n v="8407"/>
    <n v="100884"/>
    <n v="8407"/>
    <n v="100884"/>
    <n v="8407"/>
    <n v="100884"/>
    <n v="8407"/>
    <n v="100884"/>
    <n v="8407"/>
    <n v="100884"/>
    <n v="8407"/>
    <n v="100884"/>
    <n v="8827"/>
    <n v="105924"/>
    <n v="8827"/>
    <n v="105924"/>
    <n v="8827"/>
    <n v="105924"/>
    <n v="8827"/>
    <n v="105924"/>
    <n v="8827"/>
    <n v="105924"/>
    <n v="8827"/>
    <n v="105924"/>
    <n v="8827"/>
    <n v="105924"/>
    <n v="8827"/>
    <n v="105924"/>
    <n v="9268"/>
    <n v="111216"/>
    <n v="9268"/>
    <n v="111216"/>
    <n v="9268"/>
    <n v="111216"/>
    <n v="9268"/>
    <n v="111216"/>
    <n v="9268"/>
    <n v="111216"/>
  </r>
  <r>
    <s v="Administrator II"/>
    <s v="Acting Lieutenant"/>
    <s v="University Polic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00"/>
    <n v="126000"/>
    <n v="10500"/>
    <n v="126000"/>
    <n v="10500"/>
    <n v="126000"/>
    <n v="10500"/>
    <n v="126000"/>
    <n v="11000"/>
    <n v="132000"/>
    <n v="11000"/>
    <n v="132000"/>
    <n v="11525"/>
    <n v="138300"/>
    <n v="11525"/>
    <n v="138300"/>
    <n v="11525"/>
    <n v="138300"/>
    <n v="11525"/>
    <n v="138300"/>
    <n v="11525"/>
    <n v="138300"/>
  </r>
  <r>
    <s v="Administrator III"/>
    <s v="Interim Associate Dean, Stockton Campus"/>
    <s v="CSUS Stockton"/>
    <x v="2"/>
    <n v="5744"/>
    <n v="68928"/>
    <n v="5744"/>
    <n v="68928"/>
    <n v="5744"/>
    <n v="68928"/>
    <n v="5744"/>
    <n v="68928"/>
    <n v="5744"/>
    <n v="68928"/>
    <n v="14375"/>
    <n v="172500"/>
    <n v="5744"/>
    <n v="68928"/>
    <n v="5744"/>
    <n v="68928"/>
    <n v="5744"/>
    <n v="68928"/>
    <n v="5744"/>
    <n v="68928"/>
    <n v="5744"/>
    <n v="68928"/>
    <n v="5744"/>
    <n v="68928"/>
    <n v="5744"/>
    <n v="68928"/>
    <n v="5744"/>
    <n v="68928"/>
    <n v="6031"/>
    <n v="72372"/>
    <n v="6031"/>
    <n v="72372"/>
    <n v="6031"/>
    <n v="72372"/>
    <n v="6031"/>
    <n v="72372"/>
    <n v="6333"/>
    <n v="75996"/>
    <n v="6333"/>
    <n v="75996"/>
    <n v="6333"/>
    <n v="75996"/>
    <n v="6333"/>
    <n v="75996"/>
    <n v="6649.5"/>
    <n v="79794"/>
    <n v="6649.5"/>
    <n v="79794"/>
    <n v="6649.5"/>
    <n v="79794"/>
    <n v="6649.5"/>
    <n v="79794"/>
    <n v="6649.5"/>
    <n v="79794"/>
  </r>
  <r>
    <s v="Administrator II"/>
    <s v="Director, Student Health Center"/>
    <s v="Health and Wellness"/>
    <x v="0"/>
    <n v="12084"/>
    <n v="145008"/>
    <n v="12084"/>
    <n v="145008"/>
    <n v="12084"/>
    <n v="145008"/>
    <n v="12084"/>
    <n v="145008"/>
    <n v="12084"/>
    <n v="145008"/>
    <n v="12084"/>
    <n v="145008"/>
    <n v="12084"/>
    <n v="145008"/>
    <n v="12084"/>
    <n v="145008"/>
    <n v="12084"/>
    <n v="145008"/>
    <n v="12084"/>
    <n v="145008"/>
    <n v="12084"/>
    <n v="145008"/>
    <n v="12084"/>
    <n v="145008"/>
    <n v="12084"/>
    <n v="145008"/>
    <n v="12084"/>
    <n v="145008"/>
    <n v="12688"/>
    <n v="152256"/>
    <n v="12688"/>
    <n v="152256"/>
    <n v="12688"/>
    <n v="152256"/>
    <n v="12688"/>
    <n v="152256"/>
    <n v="12688"/>
    <n v="152256"/>
    <n v="12688"/>
    <n v="152256"/>
    <n v="12688"/>
    <n v="152256"/>
    <n v="12688"/>
    <n v="152256"/>
    <n v="13322"/>
    <n v="159864"/>
    <n v="13322"/>
    <n v="159864"/>
    <n v="13322"/>
    <n v="159864"/>
    <n v="13322"/>
    <n v="159864"/>
    <n v="13322"/>
    <n v="159864"/>
  </r>
  <r>
    <s v="Administrator IV"/>
    <s v="Interim Senior AVP"/>
    <s v="Human Resources"/>
    <x v="4"/>
    <m/>
    <m/>
    <m/>
    <m/>
    <m/>
    <m/>
    <m/>
    <m/>
    <m/>
    <m/>
    <m/>
    <m/>
    <m/>
    <m/>
    <m/>
    <m/>
    <m/>
    <m/>
    <m/>
    <m/>
    <m/>
    <m/>
    <m/>
    <m/>
    <n v="17084"/>
    <n v="205008"/>
    <n v="17084"/>
    <n v="205008"/>
    <n v="17084"/>
    <n v="205008"/>
    <n v="17084"/>
    <n v="205008"/>
    <n v="17084"/>
    <n v="205008"/>
    <n v="17084"/>
    <n v="205008"/>
    <n v="17084"/>
    <n v="205008"/>
    <n v="17084"/>
    <n v="205008"/>
    <n v="17084"/>
    <n v="205008"/>
    <n v="17084"/>
    <n v="205008"/>
    <m/>
    <m/>
    <m/>
    <m/>
    <m/>
    <m/>
    <m/>
    <m/>
    <m/>
    <m/>
  </r>
  <r>
    <s v="Administrator II"/>
    <s v="Director, University Events"/>
    <s v="Fundraising and Special Events"/>
    <x v="3"/>
    <n v="7500"/>
    <n v="90000"/>
    <n v="7500"/>
    <n v="90000"/>
    <n v="7500"/>
    <n v="90000"/>
    <n v="7500"/>
    <n v="90000"/>
    <n v="7500"/>
    <n v="90000"/>
    <n v="7500"/>
    <n v="90000"/>
    <n v="7500"/>
    <n v="90000"/>
    <n v="7500"/>
    <n v="90000"/>
    <n v="7500"/>
    <n v="90000"/>
    <n v="7500"/>
    <n v="90000"/>
    <n v="7500"/>
    <n v="90000"/>
    <n v="7500"/>
    <n v="90000"/>
    <n v="7500"/>
    <n v="90000"/>
    <n v="7500"/>
    <n v="90000"/>
    <n v="7875"/>
    <n v="94500"/>
    <n v="7875"/>
    <n v="94500"/>
    <n v="7875"/>
    <n v="94500"/>
    <n v="7875"/>
    <n v="94500"/>
    <n v="7875"/>
    <n v="94500"/>
    <n v="7875"/>
    <n v="94500"/>
    <n v="7875"/>
    <n v="94500"/>
    <n v="7875"/>
    <n v="94500"/>
    <n v="8269"/>
    <n v="99228"/>
    <n v="8269"/>
    <n v="99228"/>
    <n v="8269"/>
    <n v="99228"/>
    <n v="8269"/>
    <n v="99228"/>
    <n v="8269"/>
    <n v="99228"/>
  </r>
  <r>
    <s v="Administrator II"/>
    <s v="Interim Director, Graduate Programs"/>
    <s v="College of Business Admin"/>
    <x v="2"/>
    <n v="9095"/>
    <n v="109140"/>
    <n v="9095"/>
    <n v="109140"/>
    <n v="9095"/>
    <n v="109140"/>
    <n v="9095"/>
    <n v="109140"/>
    <n v="9095"/>
    <n v="109140"/>
    <n v="9095"/>
    <n v="109140"/>
    <n v="9095"/>
    <n v="109140"/>
    <n v="9095"/>
    <n v="109140"/>
    <n v="9095"/>
    <n v="109140"/>
    <n v="9095"/>
    <n v="109140"/>
    <n v="9095"/>
    <n v="109140"/>
    <n v="9095"/>
    <n v="109140"/>
    <n v="9095"/>
    <n v="109140"/>
    <n v="9550"/>
    <n v="114600"/>
    <n v="9550"/>
    <n v="114600"/>
    <n v="9550"/>
    <n v="114600"/>
    <n v="9550"/>
    <n v="114600"/>
    <n v="9550"/>
    <n v="114600"/>
    <n v="9550"/>
    <n v="114600"/>
    <n v="9550"/>
    <n v="114600"/>
    <n v="9550"/>
    <n v="114600"/>
    <n v="9550"/>
    <n v="114600"/>
    <n v="10028"/>
    <n v="120336"/>
    <n v="10028"/>
    <n v="120336"/>
    <n v="10028"/>
    <n v="120336"/>
    <n v="10028"/>
    <n v="120336"/>
    <m/>
    <m/>
  </r>
  <r>
    <s v="Administrator II"/>
    <s v="Auxiliary Accounting Manager"/>
    <s v="Financial Services"/>
    <x v="1"/>
    <n v="8400"/>
    <n v="100800"/>
    <n v="8400"/>
    <n v="100800"/>
    <n v="8400"/>
    <n v="100800"/>
    <n v="8400"/>
    <n v="100800"/>
    <n v="8400"/>
    <n v="100800"/>
    <n v="8400"/>
    <n v="100800"/>
    <n v="8400"/>
    <n v="100800"/>
    <n v="8400"/>
    <n v="100800"/>
    <n v="8400"/>
    <n v="100800"/>
    <n v="8400"/>
    <n v="100800"/>
    <n v="8400"/>
    <n v="100800"/>
    <n v="8400"/>
    <n v="100800"/>
    <n v="8400"/>
    <n v="100800"/>
    <n v="8400"/>
    <n v="100800"/>
    <n v="8820"/>
    <n v="105840"/>
    <n v="8820"/>
    <n v="105840"/>
    <n v="8820"/>
    <n v="105840"/>
    <n v="8820"/>
    <n v="105840"/>
    <n v="8820"/>
    <n v="105840"/>
    <n v="8820"/>
    <n v="105840"/>
    <n v="8820"/>
    <n v="105840"/>
    <n v="8820"/>
    <n v="105840"/>
    <n v="9261"/>
    <n v="111132"/>
    <n v="9261"/>
    <n v="111132"/>
    <n v="9261"/>
    <n v="111132"/>
    <n v="9261"/>
    <n v="111132"/>
    <n v="9261"/>
    <n v="111132"/>
  </r>
  <r>
    <s v="Administrator III"/>
    <s v="Associate Vice President / Dean of Students"/>
    <s v="Dean of Students Administratio"/>
    <x v="0"/>
    <n v="14971"/>
    <n v="179652"/>
    <n v="14971"/>
    <n v="179652"/>
    <n v="14971"/>
    <n v="179652"/>
    <n v="14971"/>
    <n v="179652"/>
    <n v="14971"/>
    <n v="179652"/>
    <n v="14971"/>
    <n v="179652"/>
    <n v="14971"/>
    <n v="179652"/>
    <n v="14971"/>
    <n v="179652"/>
    <n v="14971"/>
    <n v="179652"/>
    <n v="14971"/>
    <n v="179652"/>
    <n v="14971"/>
    <n v="179652"/>
    <n v="14971"/>
    <n v="179652"/>
    <n v="14971"/>
    <n v="179652"/>
    <n v="14971"/>
    <n v="179652"/>
    <n v="15720"/>
    <n v="188640"/>
    <n v="15720"/>
    <n v="188640"/>
    <n v="15720"/>
    <n v="188640"/>
    <n v="15720"/>
    <n v="188640"/>
    <n v="15720"/>
    <n v="188640"/>
    <n v="15720"/>
    <n v="188640"/>
    <n v="15720"/>
    <n v="188640"/>
    <n v="15720"/>
    <n v="188640"/>
    <n v="16506"/>
    <n v="198072"/>
    <n v="16506"/>
    <n v="198072"/>
    <n v="16506"/>
    <n v="198072"/>
    <n v="16506"/>
    <n v="198072"/>
    <n v="16506"/>
    <n v="198072"/>
  </r>
  <r>
    <s v="Administrator I"/>
    <s v="Commercial Operat Progrm Admin"/>
    <s v="Financial Services"/>
    <x v="1"/>
    <n v="7490"/>
    <n v="89880"/>
    <n v="7490"/>
    <n v="89880"/>
    <n v="7490"/>
    <n v="89880"/>
    <n v="7715"/>
    <n v="92580"/>
    <n v="7715"/>
    <n v="92580"/>
    <n v="7715"/>
    <n v="92580"/>
    <n v="7715"/>
    <n v="92580"/>
    <n v="7715"/>
    <n v="92580"/>
    <n v="7715"/>
    <n v="92580"/>
    <n v="7715"/>
    <n v="92580"/>
    <n v="7715"/>
    <n v="92580"/>
    <n v="7715"/>
    <n v="92580"/>
    <n v="7715"/>
    <n v="92580"/>
    <n v="7715"/>
    <n v="92580"/>
    <n v="8101"/>
    <n v="97212"/>
    <n v="8101"/>
    <n v="97212"/>
    <n v="8101"/>
    <n v="97212"/>
    <n v="8101"/>
    <n v="97212"/>
    <n v="8101"/>
    <n v="97212"/>
    <n v="8101"/>
    <n v="97212"/>
    <n v="8101"/>
    <n v="97212"/>
    <n v="8101"/>
    <n v="97212"/>
    <n v="8506"/>
    <n v="102072"/>
    <n v="8506"/>
    <n v="102072"/>
    <m/>
    <m/>
    <m/>
    <m/>
    <m/>
    <m/>
  </r>
  <r>
    <s v="Administrator IV"/>
    <s v="Vice President Student Affairs"/>
    <s v="Student Affairs, VP"/>
    <x v="0"/>
    <n v="19287"/>
    <n v="231444"/>
    <n v="19287"/>
    <n v="231444"/>
    <n v="19287"/>
    <n v="231444"/>
    <n v="19287"/>
    <n v="231444"/>
    <n v="19287"/>
    <n v="231444"/>
    <n v="19287"/>
    <n v="231444"/>
    <n v="19287"/>
    <n v="231444"/>
    <n v="19287"/>
    <n v="231444"/>
    <n v="19287"/>
    <n v="231444"/>
    <n v="19287"/>
    <n v="231444"/>
    <n v="19287"/>
    <n v="231444"/>
    <n v="19287"/>
    <n v="231444"/>
    <n v="19287"/>
    <n v="231444"/>
    <n v="19287"/>
    <n v="231444"/>
    <n v="20251"/>
    <n v="243012"/>
    <n v="20251"/>
    <n v="243012"/>
    <n v="20251"/>
    <n v="243012"/>
    <n v="20251"/>
    <n v="243012"/>
    <n v="20251"/>
    <n v="243012"/>
    <n v="20251"/>
    <n v="243012"/>
    <n v="20251"/>
    <n v="243012"/>
    <n v="20251"/>
    <n v="243012"/>
    <n v="21264"/>
    <n v="255168"/>
    <n v="21264"/>
    <n v="255168"/>
    <n v="21264"/>
    <n v="255168"/>
    <n v="21264"/>
    <n v="255168"/>
    <n v="21264"/>
    <n v="255168"/>
  </r>
  <r>
    <s v="Administrator IV"/>
    <s v="AVP, Information Technology/CIO"/>
    <s v="Information Technology"/>
    <x v="1"/>
    <n v="17555"/>
    <n v="210660"/>
    <n v="17555"/>
    <n v="210660"/>
    <n v="17555"/>
    <n v="210660"/>
    <n v="17555"/>
    <n v="210660"/>
    <n v="17555"/>
    <n v="210660"/>
    <n v="17555"/>
    <n v="210660"/>
    <n v="17555"/>
    <n v="210660"/>
    <n v="17555"/>
    <n v="210660"/>
    <n v="17555"/>
    <n v="210660"/>
    <n v="17555"/>
    <n v="2106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"/>
    <s v="Education Abroad Director"/>
    <s v="International Education"/>
    <x v="2"/>
    <n v="6434"/>
    <n v="77208"/>
    <n v="6434"/>
    <n v="77208"/>
    <n v="6434"/>
    <n v="77208"/>
    <n v="6434"/>
    <n v="77208"/>
    <n v="6434"/>
    <n v="77208"/>
    <n v="6434"/>
    <n v="77208"/>
    <n v="6434"/>
    <n v="77208"/>
    <n v="6434"/>
    <n v="77208"/>
    <n v="6434"/>
    <n v="77208"/>
    <n v="6434"/>
    <n v="77208"/>
    <n v="6434"/>
    <n v="77208"/>
    <n v="6434"/>
    <n v="77208"/>
    <n v="6434"/>
    <n v="77208"/>
    <n v="6756"/>
    <n v="81072"/>
    <n v="6756"/>
    <n v="81072"/>
    <n v="6756"/>
    <n v="81072"/>
    <n v="6756"/>
    <n v="81072"/>
    <n v="6756"/>
    <n v="81072"/>
    <n v="6756"/>
    <n v="81072"/>
    <n v="6756"/>
    <n v="81072"/>
    <n v="6756"/>
    <n v="81072"/>
    <n v="6756"/>
    <n v="81072"/>
    <n v="7094"/>
    <n v="85128"/>
    <n v="7094"/>
    <n v="85128"/>
    <n v="7094"/>
    <n v="85128"/>
    <n v="7094"/>
    <n v="85128"/>
    <n v="7094"/>
    <n v="85128"/>
  </r>
  <r>
    <s v="Administrator I"/>
    <s v="Associate Director of Athletics"/>
    <s v="Athletic Game Mgmt/Facilities"/>
    <x v="0"/>
    <m/>
    <m/>
    <m/>
    <m/>
    <m/>
    <m/>
    <m/>
    <m/>
    <n v="6335"/>
    <n v="76020"/>
    <n v="6335"/>
    <n v="76020"/>
    <n v="6335"/>
    <n v="76020"/>
    <n v="6335"/>
    <n v="76020"/>
    <n v="6335"/>
    <n v="76020"/>
    <n v="6834"/>
    <n v="82008"/>
    <n v="6834"/>
    <n v="82008"/>
    <n v="6834"/>
    <n v="82008"/>
    <n v="6834"/>
    <n v="82008"/>
    <n v="6834"/>
    <n v="82008"/>
    <n v="6834"/>
    <n v="82008"/>
    <n v="6834"/>
    <n v="82008"/>
    <n v="6834"/>
    <n v="82008"/>
    <n v="6834"/>
    <n v="82008"/>
    <n v="6834"/>
    <n v="82008"/>
    <n v="6834"/>
    <n v="82008"/>
    <n v="6834"/>
    <n v="82008"/>
    <n v="6834"/>
    <n v="82008"/>
    <n v="7176"/>
    <n v="86112"/>
    <n v="7176"/>
    <n v="86112"/>
    <n v="7176"/>
    <n v="86112"/>
    <n v="7176"/>
    <n v="86112"/>
    <n v="7176"/>
    <n v="86112"/>
  </r>
  <r>
    <s v="Administrator II"/>
    <s v="Director, Service Learning"/>
    <s v="Service Learning"/>
    <x v="2"/>
    <n v="8686"/>
    <n v="104232"/>
    <n v="8686"/>
    <n v="104232"/>
    <n v="8686"/>
    <n v="104232"/>
    <n v="8686"/>
    <n v="104232"/>
    <n v="8686"/>
    <n v="104232"/>
    <n v="8686"/>
    <n v="104232"/>
    <n v="8686"/>
    <n v="104232"/>
    <n v="8686"/>
    <n v="104232"/>
    <n v="8686"/>
    <n v="104232"/>
    <n v="8686"/>
    <n v="104232"/>
    <n v="8686"/>
    <n v="104232"/>
    <n v="8686"/>
    <n v="104232"/>
    <n v="8686"/>
    <n v="104232"/>
    <n v="9120"/>
    <n v="109440"/>
    <n v="9120"/>
    <n v="109440"/>
    <n v="9120"/>
    <n v="109440"/>
    <n v="9120"/>
    <n v="109440"/>
    <n v="9120"/>
    <n v="109440"/>
    <n v="9120"/>
    <n v="109440"/>
    <n v="9120"/>
    <n v="109440"/>
    <n v="9120"/>
    <n v="109440"/>
    <n v="9120"/>
    <n v="109440"/>
    <n v="9576"/>
    <n v="114912"/>
    <m/>
    <m/>
    <m/>
    <m/>
    <m/>
    <m/>
    <m/>
    <m/>
  </r>
  <r>
    <s v="Administrator II"/>
    <s v="Director, Financial Aid and Scholarships"/>
    <s v="Financial Aid"/>
    <x v="2"/>
    <n v="9417"/>
    <n v="113004"/>
    <n v="9417"/>
    <n v="113004"/>
    <n v="9417"/>
    <n v="113004"/>
    <n v="9417"/>
    <n v="113004"/>
    <n v="9417"/>
    <n v="113004"/>
    <n v="9417"/>
    <n v="113004"/>
    <n v="9417"/>
    <n v="113004"/>
    <n v="9417"/>
    <n v="113004"/>
    <n v="9417"/>
    <n v="113004"/>
    <n v="9417"/>
    <n v="113004"/>
    <n v="9417"/>
    <n v="113004"/>
    <n v="9417"/>
    <n v="113004"/>
    <n v="9417"/>
    <n v="113004"/>
    <n v="9888"/>
    <n v="118656"/>
    <n v="9888"/>
    <n v="118656"/>
    <n v="9888"/>
    <n v="118656"/>
    <n v="9888"/>
    <n v="118656"/>
    <n v="9888"/>
    <n v="118656"/>
    <n v="9888"/>
    <n v="118656"/>
    <n v="9888"/>
    <n v="118656"/>
    <n v="9888"/>
    <n v="118656"/>
    <n v="9888"/>
    <n v="118656"/>
    <n v="10382"/>
    <n v="124584"/>
    <n v="10382"/>
    <n v="124584"/>
    <n v="10382"/>
    <n v="124584"/>
    <n v="10382"/>
    <n v="124584"/>
    <n v="10382"/>
    <n v="124584"/>
  </r>
  <r>
    <s v="Administrator IV"/>
    <s v="AVP, Strategic Enrollment Mgmt"/>
    <s v="Academic Affairs, Provost VPAA"/>
    <x v="2"/>
    <m/>
    <m/>
    <m/>
    <m/>
    <m/>
    <m/>
    <m/>
    <m/>
    <m/>
    <m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5250"/>
    <n v="183000"/>
    <n v="16013"/>
    <n v="192156"/>
    <n v="16013"/>
    <n v="192156"/>
    <n v="16013"/>
    <n v="192156"/>
    <n v="16013"/>
    <n v="192156"/>
    <n v="16013"/>
    <n v="192156"/>
  </r>
  <r>
    <s v="Administrator III"/>
    <s v="Director, Housing and Residential Life"/>
    <s v="Housing &amp; Residential Life"/>
    <x v="0"/>
    <n v="10685"/>
    <n v="128220"/>
    <n v="10685"/>
    <n v="128220"/>
    <n v="10685"/>
    <n v="128220"/>
    <n v="10685"/>
    <n v="128220"/>
    <n v="10685"/>
    <n v="128220"/>
    <n v="10685"/>
    <n v="128220"/>
    <n v="10685"/>
    <n v="128220"/>
    <n v="10685"/>
    <n v="128220"/>
    <n v="10685"/>
    <n v="128220"/>
    <n v="10685"/>
    <n v="128220"/>
    <n v="10685"/>
    <n v="128220"/>
    <n v="10685"/>
    <n v="128220"/>
    <n v="10685"/>
    <n v="128220"/>
    <n v="10685"/>
    <n v="128220"/>
    <n v="11219"/>
    <n v="134628"/>
    <n v="11219"/>
    <n v="134628"/>
    <n v="11219"/>
    <n v="134628"/>
    <n v="11219"/>
    <n v="134628"/>
    <n v="11219"/>
    <n v="134628"/>
    <n v="11219"/>
    <n v="134628"/>
    <n v="11219"/>
    <n v="134628"/>
    <n v="11219"/>
    <n v="134628"/>
    <n v="11780"/>
    <n v="141360"/>
    <n v="11780"/>
    <n v="141360"/>
    <n v="11780"/>
    <n v="141360"/>
    <n v="11780"/>
    <n v="141360"/>
    <n v="11780"/>
    <n v="141360"/>
  </r>
  <r>
    <s v="Administrator II"/>
    <s v="Associate Director, Advising &amp; Success Center"/>
    <s v="Academic Success Center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010"/>
    <n v="96120"/>
    <n v="8010"/>
    <n v="96120"/>
    <n v="8010"/>
    <n v="96120"/>
    <n v="8010"/>
    <n v="96120"/>
    <n v="8010"/>
    <n v="96120"/>
    <n v="8010"/>
    <n v="96120"/>
    <n v="8010"/>
    <n v="96120"/>
    <n v="8010"/>
    <n v="96120"/>
    <n v="8010"/>
    <n v="96120"/>
    <n v="8010"/>
    <n v="96120"/>
    <n v="8010"/>
    <n v="96120"/>
  </r>
  <r>
    <s v="Administrator II"/>
    <s v="Interim Student Financial Services Manager"/>
    <s v="Financial Services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000"/>
    <n v="96000"/>
    <n v="8300"/>
    <n v="99600"/>
    <n v="8300"/>
    <n v="99600"/>
    <n v="8300"/>
    <n v="99600"/>
    <n v="8300"/>
    <n v="99600"/>
    <n v="8300"/>
    <n v="99600"/>
    <n v="8300"/>
    <n v="99600"/>
    <n v="8300"/>
    <n v="99600"/>
  </r>
  <r>
    <s v="Administrator I"/>
    <s v="Director FASO"/>
    <s v="Financial Aid"/>
    <x v="2"/>
    <n v="6047"/>
    <n v="72564"/>
    <n v="6047"/>
    <n v="72564"/>
    <n v="6047"/>
    <n v="72564"/>
    <n v="6047"/>
    <n v="72564"/>
    <n v="6047"/>
    <n v="72564"/>
    <n v="6667"/>
    <n v="80004"/>
    <n v="6667"/>
    <n v="80004"/>
    <n v="6667"/>
    <n v="80004"/>
    <n v="6667"/>
    <n v="8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"/>
    <s v="Assistant Director of Systems &amp; Operations"/>
    <s v="Financial Aid"/>
    <x v="2"/>
    <m/>
    <m/>
    <m/>
    <m/>
    <m/>
    <m/>
    <m/>
    <m/>
    <m/>
    <m/>
    <m/>
    <m/>
    <m/>
    <m/>
    <m/>
    <m/>
    <m/>
    <m/>
    <m/>
    <m/>
    <m/>
    <m/>
    <m/>
    <m/>
    <m/>
    <m/>
    <n v="6500"/>
    <n v="78000"/>
    <n v="6500"/>
    <n v="78000"/>
    <n v="6500"/>
    <n v="78000"/>
    <n v="6825"/>
    <n v="81900"/>
    <n v="6825"/>
    <n v="81900"/>
    <n v="6825"/>
    <n v="81900"/>
    <n v="6825"/>
    <n v="81900"/>
    <n v="6825"/>
    <n v="81900"/>
    <n v="6825"/>
    <n v="81900"/>
    <n v="7166"/>
    <n v="85992"/>
    <n v="7166"/>
    <n v="85992"/>
    <n v="7166"/>
    <n v="85992"/>
    <n v="7166"/>
    <n v="85992"/>
    <n v="7166"/>
    <n v="85992"/>
  </r>
  <r>
    <s v="Administrator II"/>
    <s v="Student Financial Services Manager"/>
    <s v="Financial Services"/>
    <x v="1"/>
    <n v="9009"/>
    <n v="108108"/>
    <n v="9009"/>
    <n v="108108"/>
    <n v="9009"/>
    <n v="108108"/>
    <n v="9279"/>
    <n v="111348"/>
    <n v="9279"/>
    <n v="111348"/>
    <n v="9279"/>
    <n v="111348"/>
    <n v="9279"/>
    <n v="111348"/>
    <n v="9279"/>
    <n v="111348"/>
    <n v="9279"/>
    <n v="111348"/>
    <n v="9279"/>
    <n v="111348"/>
    <n v="9279"/>
    <n v="111348"/>
    <n v="9279"/>
    <n v="111348"/>
    <n v="9279"/>
    <n v="111348"/>
    <n v="9279"/>
    <n v="111348"/>
    <n v="9743"/>
    <n v="116916"/>
    <n v="9743"/>
    <n v="116916"/>
    <n v="9743"/>
    <n v="116916"/>
    <n v="9743"/>
    <n v="116916"/>
    <n v="9743"/>
    <n v="116916"/>
    <n v="9743"/>
    <n v="116916"/>
    <n v="9743"/>
    <n v="116916"/>
    <n v="9743"/>
    <n v="116916"/>
    <n v="10230"/>
    <n v="122760"/>
    <m/>
    <m/>
    <m/>
    <m/>
    <m/>
    <m/>
    <m/>
    <m/>
  </r>
  <r>
    <s v="Administrator III"/>
    <s v="Controller"/>
    <s v="Financial Services"/>
    <x v="1"/>
    <n v="12261"/>
    <n v="147132"/>
    <n v="12261"/>
    <n v="147132"/>
    <n v="12261"/>
    <n v="147132"/>
    <n v="12261"/>
    <n v="147132"/>
    <n v="12261"/>
    <n v="147132"/>
    <n v="12261"/>
    <n v="147132"/>
    <n v="12261"/>
    <n v="147132"/>
    <n v="12261"/>
    <n v="147132"/>
    <n v="12261"/>
    <n v="147132"/>
    <n v="12261"/>
    <n v="147132"/>
    <n v="12261"/>
    <n v="147132"/>
    <n v="12261"/>
    <n v="147132"/>
    <n v="12261"/>
    <n v="147132"/>
    <n v="12261"/>
    <n v="147132"/>
    <n v="12874"/>
    <n v="154488"/>
    <n v="12874"/>
    <n v="154488"/>
    <n v="12874"/>
    <n v="154488"/>
    <n v="12874"/>
    <n v="154488"/>
    <n v="12874"/>
    <n v="154488"/>
    <n v="12874"/>
    <n v="154488"/>
    <n v="12874"/>
    <n v="154488"/>
    <n v="12874"/>
    <n v="154488"/>
    <n v="13518"/>
    <n v="162216"/>
    <n v="13518"/>
    <n v="162216"/>
    <m/>
    <m/>
    <m/>
    <m/>
    <m/>
    <m/>
  </r>
  <r>
    <s v="Administrator III"/>
    <s v="Administrator III"/>
    <s v="CSUS Stockton"/>
    <x v="2"/>
    <n v="14375"/>
    <n v="172500"/>
    <n v="14375"/>
    <n v="172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I"/>
    <s v="Assoc. VP for Advancement Operations"/>
    <s v="Advancement Services"/>
    <x v="3"/>
    <n v="11939"/>
    <n v="143268"/>
    <n v="11939"/>
    <n v="143268"/>
    <n v="11939"/>
    <n v="143268"/>
    <n v="11939"/>
    <n v="143268"/>
    <n v="11939"/>
    <n v="143268"/>
    <n v="11939"/>
    <n v="143268"/>
    <n v="11939"/>
    <n v="143268"/>
    <n v="11939"/>
    <n v="143268"/>
    <n v="11939"/>
    <n v="143268"/>
    <n v="11939"/>
    <n v="143268"/>
    <n v="11939"/>
    <n v="143268"/>
    <n v="11939"/>
    <n v="143268"/>
    <n v="11939"/>
    <n v="143268"/>
    <n v="11939"/>
    <n v="143268"/>
    <n v="12536"/>
    <n v="150432"/>
    <n v="12536"/>
    <n v="150432"/>
    <n v="12536"/>
    <n v="150432"/>
    <n v="12536"/>
    <n v="150432"/>
    <n v="12536"/>
    <n v="150432"/>
    <n v="12536"/>
    <n v="150432"/>
    <n v="12536"/>
    <n v="150432"/>
    <n v="12536"/>
    <n v="150432"/>
    <n v="13163"/>
    <n v="157956"/>
    <n v="13163"/>
    <n v="157956"/>
    <n v="13163"/>
    <n v="157956"/>
    <n v="13163"/>
    <n v="157956"/>
    <n v="13163"/>
    <n v="157956"/>
  </r>
  <r>
    <s v="Administrator II"/>
    <s v="Dir., Landscape, Custodial &amp; Logistical Srvcs"/>
    <s v="Landscape &amp; Laborer Services"/>
    <x v="1"/>
    <n v="9061"/>
    <n v="108732"/>
    <n v="9061"/>
    <n v="108732"/>
    <n v="9061"/>
    <n v="108732"/>
    <n v="9061"/>
    <n v="108732"/>
    <n v="9061"/>
    <n v="108732"/>
    <n v="9061"/>
    <n v="108732"/>
    <n v="9061"/>
    <n v="108732"/>
    <n v="9061"/>
    <n v="108732"/>
    <n v="9061"/>
    <n v="108732"/>
    <n v="9061"/>
    <n v="108732"/>
    <n v="9061"/>
    <n v="108732"/>
    <n v="9061"/>
    <n v="108732"/>
    <n v="9061"/>
    <n v="108732"/>
    <n v="9061"/>
    <n v="108732"/>
    <n v="9514"/>
    <n v="114168"/>
    <n v="9514"/>
    <n v="114168"/>
    <n v="9514"/>
    <n v="114168"/>
    <n v="9514"/>
    <n v="114168"/>
    <n v="9514"/>
    <n v="114168"/>
    <n v="9514"/>
    <n v="114168"/>
    <n v="9514"/>
    <n v="114168"/>
    <n v="9514"/>
    <n v="114168"/>
    <n v="9990"/>
    <n v="119880"/>
    <n v="9990"/>
    <n v="119880"/>
    <n v="9990"/>
    <n v="119880"/>
    <n v="9990"/>
    <n v="119880"/>
    <n v="9990"/>
    <n v="119880"/>
  </r>
  <r>
    <s v="Administrator II"/>
    <s v="Director, Student Leadership &amp; Development"/>
    <s v="Student Leadershp &amp; Developmnt"/>
    <x v="0"/>
    <n v="8067"/>
    <n v="96804"/>
    <n v="8067"/>
    <n v="96804"/>
    <n v="8067"/>
    <n v="96804"/>
    <n v="8067"/>
    <n v="96804"/>
    <n v="8067"/>
    <n v="96804"/>
    <n v="8067"/>
    <n v="96804"/>
    <n v="8067"/>
    <n v="96804"/>
    <n v="8067"/>
    <n v="96804"/>
    <n v="8067"/>
    <n v="96804"/>
    <n v="8067"/>
    <n v="96804"/>
    <n v="8067"/>
    <n v="96804"/>
    <n v="8067"/>
    <n v="9680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I"/>
    <s v="Assistant VP, Operations, Plan"/>
    <s v="Student Affairs, VP"/>
    <x v="0"/>
    <n v="11863"/>
    <n v="142356"/>
    <n v="11863"/>
    <n v="142356"/>
    <n v="11863"/>
    <n v="142356"/>
    <n v="11863"/>
    <n v="142356"/>
    <n v="11863"/>
    <n v="142356"/>
    <n v="11863"/>
    <n v="142356"/>
    <n v="11863"/>
    <n v="142356"/>
    <n v="11863"/>
    <n v="142356"/>
    <n v="11863"/>
    <n v="142356"/>
    <n v="11863"/>
    <n v="142356"/>
    <n v="13457"/>
    <n v="161484"/>
    <n v="13457"/>
    <n v="161484"/>
    <n v="13457"/>
    <n v="161484"/>
    <n v="13457"/>
    <n v="161484"/>
    <n v="14130"/>
    <n v="169560"/>
    <n v="14130"/>
    <n v="169560"/>
    <n v="14130"/>
    <n v="169560"/>
    <n v="14130"/>
    <n v="169560"/>
    <n v="14130"/>
    <n v="169560"/>
    <n v="14130"/>
    <n v="169560"/>
    <n v="14130"/>
    <n v="169560"/>
    <n v="14130"/>
    <n v="169560"/>
    <n v="14837"/>
    <n v="178044"/>
    <n v="14837"/>
    <n v="178044"/>
    <n v="14837"/>
    <n v="178044"/>
    <n v="14837"/>
    <n v="178044"/>
    <n v="14837"/>
    <n v="178044"/>
  </r>
  <r>
    <s v="Administrator I"/>
    <s v="International Student Services and American Language and Culture Programs Director"/>
    <s v="International Education"/>
    <x v="2"/>
    <n v="6129"/>
    <n v="73548"/>
    <n v="6129"/>
    <n v="73548"/>
    <n v="6129"/>
    <n v="73548"/>
    <n v="6129"/>
    <n v="73548"/>
    <n v="6129"/>
    <n v="73548"/>
    <n v="6129"/>
    <n v="73548"/>
    <n v="6129"/>
    <n v="73548"/>
    <n v="6129"/>
    <n v="73548"/>
    <n v="6129"/>
    <n v="73548"/>
    <n v="6129"/>
    <n v="73548"/>
    <n v="6129"/>
    <n v="73548"/>
    <n v="6129"/>
    <n v="73548"/>
    <n v="6129"/>
    <n v="73548"/>
    <n v="6435"/>
    <n v="77220"/>
    <n v="6435"/>
    <n v="77220"/>
    <n v="6435"/>
    <n v="77220"/>
    <n v="6435"/>
    <n v="77220"/>
    <n v="6435"/>
    <n v="77220"/>
    <n v="6435"/>
    <n v="77220"/>
    <n v="6435"/>
    <n v="77220"/>
    <n v="6435"/>
    <n v="77220"/>
    <n v="7619"/>
    <n v="91428"/>
    <n v="8000"/>
    <n v="96000"/>
    <n v="8000"/>
    <n v="96000"/>
    <n v="8000"/>
    <n v="96000"/>
    <n v="8000"/>
    <n v="96000"/>
    <n v="8000"/>
    <n v="96000"/>
  </r>
  <r>
    <s v="Administrator II"/>
    <s v="Post-Award Grants Manager"/>
    <s v="Financial Services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625"/>
    <n v="103500"/>
    <n v="8625"/>
    <n v="103500"/>
    <n v="8625"/>
    <n v="103500"/>
    <n v="8625"/>
    <n v="103500"/>
    <n v="8625"/>
    <n v="103500"/>
    <n v="8625"/>
    <n v="103500"/>
    <n v="8625"/>
    <n v="103500"/>
    <n v="8625"/>
    <n v="103500"/>
    <n v="8625"/>
    <n v="103500"/>
    <m/>
    <m/>
    <m/>
    <m/>
    <m/>
    <m/>
  </r>
  <r>
    <s v="Administrator II"/>
    <s v="Director, Safety &amp; Risk Management"/>
    <s v="Safety &amp; Risk Management"/>
    <x v="1"/>
    <n v="10417"/>
    <n v="125004"/>
    <n v="10417"/>
    <n v="125004"/>
    <n v="10417"/>
    <n v="125004"/>
    <n v="10417"/>
    <n v="125004"/>
    <n v="11146"/>
    <n v="133752"/>
    <n v="11146"/>
    <n v="133752"/>
    <n v="11146"/>
    <n v="133752"/>
    <n v="11146"/>
    <n v="133752"/>
    <n v="11146"/>
    <n v="133752"/>
    <n v="11146"/>
    <n v="133752"/>
    <n v="11146"/>
    <n v="133752"/>
    <n v="11146"/>
    <n v="133752"/>
    <n v="11146"/>
    <n v="133752"/>
    <n v="11146"/>
    <n v="133752"/>
    <n v="11703"/>
    <n v="140436"/>
    <n v="11703"/>
    <n v="140436"/>
    <n v="11703"/>
    <n v="140436"/>
    <n v="11703"/>
    <n v="140436"/>
    <n v="11703"/>
    <n v="140436"/>
    <n v="11703"/>
    <n v="140436"/>
    <n v="11703"/>
    <n v="140436"/>
    <n v="11703"/>
    <n v="140436"/>
    <n v="12288"/>
    <n v="147456"/>
    <n v="12288"/>
    <n v="147456"/>
    <n v="12288"/>
    <n v="147456"/>
    <n v="12288"/>
    <n v="147456"/>
    <n v="12288"/>
    <n v="147456"/>
  </r>
  <r>
    <s v="Administrator IV"/>
    <s v="Interim AVP, Faculty Affairs"/>
    <s v="Faculty Affairs"/>
    <x v="2"/>
    <n v="14191"/>
    <n v="170292"/>
    <n v="14191"/>
    <n v="170292"/>
    <n v="14191"/>
    <n v="170292"/>
    <n v="14191"/>
    <n v="170292"/>
    <n v="14191"/>
    <n v="170292"/>
    <n v="14191"/>
    <n v="170292"/>
    <n v="14191"/>
    <n v="170292"/>
    <n v="14191"/>
    <n v="170292"/>
    <n v="14191"/>
    <n v="170292"/>
    <n v="14191"/>
    <n v="170292"/>
    <n v="14191"/>
    <n v="170292"/>
    <n v="14191"/>
    <n v="170292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V"/>
    <s v="Chief Diversity, Equity, and Inclusion Officer"/>
    <s v="President's Office Admin"/>
    <x v="5"/>
    <m/>
    <m/>
    <m/>
    <m/>
    <m/>
    <m/>
    <m/>
    <m/>
    <m/>
    <m/>
    <m/>
    <m/>
    <m/>
    <m/>
    <m/>
    <m/>
    <m/>
    <m/>
    <n v="16400"/>
    <n v="196800"/>
    <n v="16400"/>
    <n v="196800"/>
    <n v="16400"/>
    <n v="196800"/>
    <n v="16400"/>
    <n v="196800"/>
    <n v="16400"/>
    <n v="196800"/>
    <n v="16400"/>
    <n v="196800"/>
    <n v="16400"/>
    <n v="196800"/>
    <n v="16400"/>
    <n v="196800"/>
    <n v="16400"/>
    <n v="196800"/>
    <n v="16400"/>
    <n v="196800"/>
    <n v="16400"/>
    <n v="196800"/>
    <n v="16400"/>
    <n v="196800"/>
    <n v="16400"/>
    <n v="196800"/>
    <n v="17220"/>
    <n v="206640"/>
    <n v="17220"/>
    <n v="206640"/>
    <n v="17220"/>
    <n v="206640"/>
    <n v="17220"/>
    <n v="206640"/>
    <n v="17220"/>
    <n v="206640"/>
  </r>
  <r>
    <s v="Administrator I"/>
    <s v="Associate Director, Academic Success Center"/>
    <s v="Academic Success Center"/>
    <x v="0"/>
    <n v="6562"/>
    <n v="78744"/>
    <n v="6562"/>
    <n v="78744"/>
    <n v="6562"/>
    <n v="78744"/>
    <n v="6562"/>
    <n v="78744"/>
    <n v="6562"/>
    <n v="78744"/>
    <n v="6562"/>
    <n v="78744"/>
    <n v="6562"/>
    <n v="78744"/>
    <n v="6562"/>
    <n v="78744"/>
    <n v="6562"/>
    <n v="78744"/>
    <n v="7084"/>
    <n v="85008"/>
    <n v="8147"/>
    <n v="97764"/>
    <n v="8147"/>
    <n v="97764"/>
    <n v="8147"/>
    <n v="97764"/>
    <n v="8147"/>
    <n v="97764"/>
    <n v="8554"/>
    <n v="102648"/>
    <n v="8554"/>
    <n v="102648"/>
    <n v="8554"/>
    <n v="102648"/>
    <n v="8554"/>
    <n v="102648"/>
    <n v="8554"/>
    <n v="102648"/>
    <n v="8554"/>
    <n v="102648"/>
    <n v="8554"/>
    <n v="102648"/>
    <n v="8554"/>
    <n v="102648"/>
    <n v="8982"/>
    <n v="107784"/>
    <n v="8982"/>
    <n v="107784"/>
    <n v="8982"/>
    <n v="107784"/>
    <n v="8982"/>
    <n v="107784"/>
    <n v="8982"/>
    <n v="107784"/>
  </r>
  <r>
    <s v="Administrator IV"/>
    <s v="Vice President Strategic Planning, Enrollment Management &amp; Innovation"/>
    <s v="Strat Plng,Enroll Mgmt Innovat"/>
    <x v="6"/>
    <n v="19877"/>
    <n v="238524"/>
    <n v="19877"/>
    <n v="238524"/>
    <n v="19877"/>
    <n v="238524"/>
    <n v="19877"/>
    <n v="238524"/>
    <n v="19877"/>
    <n v="238524"/>
    <n v="19877"/>
    <n v="238524"/>
    <n v="19877"/>
    <n v="238524"/>
    <n v="19877"/>
    <n v="238524"/>
    <n v="19877"/>
    <n v="238524"/>
    <n v="19877"/>
    <n v="238524"/>
    <n v="19877"/>
    <n v="238524"/>
    <n v="19877"/>
    <n v="238524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"/>
    <s v="Interim Deputy Title IX Coordinator"/>
    <s v="Equity Programs and Complianc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500"/>
    <n v="90000"/>
    <n v="7500"/>
    <n v="90000"/>
    <n v="7500"/>
    <n v="90000"/>
    <n v="7500"/>
    <n v="90000"/>
    <n v="7500"/>
    <n v="90000"/>
    <n v="7500"/>
    <n v="90000"/>
    <n v="7875"/>
    <n v="94500"/>
    <n v="7875"/>
    <n v="94500"/>
    <n v="7875"/>
    <n v="94500"/>
    <n v="7875"/>
    <n v="94500"/>
    <n v="7875"/>
    <n v="94500"/>
  </r>
  <r>
    <s v="Administrator I/Administrator II"/>
    <s v="Associate Director Web &amp; Electronic Communications/Administrator II"/>
    <s v="Communications &amp; Public Affrs"/>
    <x v="3"/>
    <n v="7081"/>
    <n v="84972"/>
    <n v="7081"/>
    <n v="84972"/>
    <n v="7081"/>
    <n v="84972"/>
    <n v="7081"/>
    <n v="84972"/>
    <n v="7081"/>
    <n v="84972"/>
    <n v="7081"/>
    <n v="84972"/>
    <n v="7081"/>
    <n v="84972"/>
    <n v="7081"/>
    <n v="84972"/>
    <n v="7081"/>
    <n v="84972"/>
    <n v="7081"/>
    <n v="84972"/>
    <n v="7081"/>
    <n v="84972"/>
    <n v="7081"/>
    <n v="84972"/>
    <n v="7081"/>
    <n v="84972"/>
    <n v="7081"/>
    <n v="84972"/>
    <n v="7435"/>
    <n v="89220"/>
    <n v="7435"/>
    <n v="89220"/>
    <n v="8178"/>
    <n v="98136"/>
    <n v="8178"/>
    <n v="98136"/>
    <n v="8178"/>
    <n v="98136"/>
    <n v="8178"/>
    <n v="98136"/>
    <n v="8178"/>
    <n v="98136"/>
    <n v="8178"/>
    <n v="98136"/>
    <n v="8587"/>
    <n v="103044"/>
    <n v="8587"/>
    <n v="103044"/>
    <n v="8587"/>
    <n v="103044"/>
    <n v="8587"/>
    <n v="103044"/>
    <n v="8587"/>
    <n v="103044"/>
  </r>
  <r>
    <s v="Administrator III"/>
    <s v="Sr. Director, Talent Management &amp; Workforce Development"/>
    <s v="Human Resources"/>
    <x v="4"/>
    <n v="13835"/>
    <n v="166020"/>
    <n v="13835"/>
    <n v="166020"/>
    <n v="13835"/>
    <n v="166020"/>
    <n v="13835"/>
    <n v="166020"/>
    <n v="14803"/>
    <n v="177636"/>
    <n v="14803"/>
    <n v="177636"/>
    <n v="13457"/>
    <n v="161484"/>
    <n v="13457"/>
    <n v="161484"/>
    <n v="13457"/>
    <n v="161484"/>
    <n v="13457"/>
    <n v="161484"/>
    <n v="13457"/>
    <n v="161484"/>
    <n v="13457"/>
    <n v="161484"/>
    <n v="13457"/>
    <n v="161484"/>
    <n v="13457"/>
    <n v="161484"/>
    <n v="14130"/>
    <n v="169560"/>
    <n v="14130"/>
    <n v="169560"/>
    <n v="14130"/>
    <n v="169560"/>
    <n v="14130"/>
    <n v="169560"/>
    <n v="14130"/>
    <n v="169560"/>
    <n v="14130"/>
    <n v="169560"/>
    <n v="14130"/>
    <n v="169560"/>
    <n v="14130"/>
    <n v="169560"/>
    <n v="14837"/>
    <n v="178044"/>
    <n v="15833"/>
    <n v="189996"/>
    <n v="15833"/>
    <n v="189996"/>
    <n v="15833"/>
    <n v="189996"/>
    <n v="15833"/>
    <n v="189996"/>
  </r>
  <r>
    <s v="Administrator I"/>
    <s v="Assistant Director, Basic Need"/>
    <s v="Basic Needs"/>
    <x v="0"/>
    <m/>
    <m/>
    <m/>
    <m/>
    <n v="75.001000000000005"/>
    <n v="900.01599999999996"/>
    <n v="75.001000000000005"/>
    <n v="900.01599999999996"/>
    <n v="75.001000000000005"/>
    <n v="900.01599999999996"/>
    <n v="75.001000000000005"/>
    <n v="900.01599999999996"/>
    <n v="75.001000000000005"/>
    <n v="900.01599999999996"/>
    <n v="75.001000000000005"/>
    <n v="900.01599999999996"/>
    <n v="75.001000000000005"/>
    <n v="900.01599999999996"/>
    <n v="75.001000000000005"/>
    <n v="900.01599999999996"/>
    <n v="43.27"/>
    <n v="900.015999999999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"/>
    <s v="Interim HR Director, Workforce"/>
    <s v="Human Resources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403.15"/>
    <n v="124837.8"/>
    <n v="12239"/>
    <n v="146868"/>
  </r>
  <r>
    <s v="Administrator IV"/>
    <s v="Dean, UEE &amp; Intl Ed"/>
    <s v="Extended Education Operations"/>
    <x v="2"/>
    <n v="16493"/>
    <n v="197916"/>
    <n v="16493"/>
    <n v="197916"/>
    <n v="16493"/>
    <n v="197916"/>
    <n v="16493"/>
    <n v="197916"/>
    <n v="16493"/>
    <n v="197916"/>
    <n v="16493"/>
    <n v="197916"/>
    <n v="16493"/>
    <n v="197916"/>
    <n v="16493"/>
    <n v="197916"/>
    <n v="16493"/>
    <n v="197916"/>
    <n v="16493"/>
    <n v="197916"/>
    <n v="16493"/>
    <n v="197916"/>
    <n v="16493"/>
    <n v="197916"/>
    <n v="16493"/>
    <n v="197916"/>
    <n v="17318"/>
    <n v="207816"/>
    <n v="17318"/>
    <n v="207816"/>
    <n v="17318"/>
    <n v="207816"/>
    <n v="17318"/>
    <n v="207816"/>
    <n v="17318"/>
    <n v="207816"/>
    <n v="17318"/>
    <n v="207816"/>
    <n v="17318"/>
    <n v="207816"/>
    <n v="17318"/>
    <n v="207816"/>
    <n v="17318"/>
    <n v="207816"/>
    <n v="18184"/>
    <n v="218208"/>
    <n v="18184"/>
    <n v="218208"/>
    <n v="18184"/>
    <n v="218208"/>
    <n v="18184"/>
    <n v="218208"/>
    <n v="18184"/>
    <n v="218208"/>
  </r>
  <r>
    <s v="Administrator II"/>
    <s v="Student Financial Services Manager"/>
    <s v="Financial Services"/>
    <x v="1"/>
    <m/>
    <m/>
    <m/>
    <m/>
    <m/>
    <m/>
    <m/>
    <m/>
    <m/>
    <m/>
    <m/>
    <m/>
    <m/>
    <m/>
    <m/>
    <m/>
    <m/>
    <m/>
    <n v="8750"/>
    <n v="105000"/>
    <n v="8750"/>
    <n v="105000"/>
    <n v="8750"/>
    <n v="105000"/>
    <n v="8750"/>
    <n v="105000"/>
    <n v="8750"/>
    <n v="105000"/>
    <n v="8750"/>
    <n v="105000"/>
    <n v="8750"/>
    <n v="105000"/>
    <m/>
    <m/>
    <m/>
    <m/>
    <m/>
    <m/>
    <m/>
    <m/>
    <m/>
    <m/>
    <m/>
    <m/>
    <m/>
    <m/>
    <m/>
    <m/>
    <m/>
    <m/>
    <m/>
    <m/>
    <m/>
    <m/>
  </r>
  <r>
    <s v="Administrator II"/>
    <s v="Director, Procurement &amp; Contract Services"/>
    <s v="Financial Services"/>
    <x v="1"/>
    <m/>
    <m/>
    <m/>
    <m/>
    <m/>
    <m/>
    <m/>
    <m/>
    <m/>
    <m/>
    <m/>
    <m/>
    <m/>
    <m/>
    <m/>
    <m/>
    <m/>
    <m/>
    <m/>
    <m/>
    <m/>
    <m/>
    <m/>
    <m/>
    <m/>
    <m/>
    <n v="11270"/>
    <n v="135240"/>
    <n v="11270"/>
    <n v="135240"/>
    <n v="11270"/>
    <n v="135240"/>
    <n v="11270"/>
    <n v="135240"/>
    <n v="11270"/>
    <n v="135240"/>
    <n v="11270"/>
    <n v="135240"/>
    <n v="11270"/>
    <n v="135240"/>
    <n v="11270"/>
    <n v="135240"/>
    <n v="11270"/>
    <n v="135240"/>
    <n v="11834"/>
    <n v="142008"/>
    <n v="11834"/>
    <n v="142008"/>
    <n v="11834"/>
    <n v="142008"/>
    <n v="11834"/>
    <n v="142008"/>
    <n v="11834"/>
    <n v="142008"/>
  </r>
  <r>
    <s v="Administrator IV"/>
    <s v="VP University Advancement"/>
    <s v="University Advancement, VP"/>
    <x v="3"/>
    <n v="19449"/>
    <n v="233388"/>
    <n v="19449"/>
    <n v="233388"/>
    <n v="19449"/>
    <n v="233388"/>
    <n v="19449"/>
    <n v="233388"/>
    <n v="19449"/>
    <n v="233388"/>
    <n v="19449"/>
    <n v="233388"/>
    <n v="19449"/>
    <n v="233388"/>
    <n v="19449"/>
    <n v="233388"/>
    <n v="19449"/>
    <n v="233388"/>
    <n v="19449"/>
    <n v="233388"/>
    <n v="19449"/>
    <n v="233388"/>
    <n v="19449"/>
    <n v="233388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"/>
    <s v="Director of Development"/>
    <s v="Development"/>
    <x v="3"/>
    <n v="7575"/>
    <n v="90900"/>
    <n v="7575"/>
    <n v="90900"/>
    <n v="7575"/>
    <n v="90900"/>
    <n v="7575"/>
    <n v="90900"/>
    <n v="7575"/>
    <n v="90900"/>
    <n v="7575"/>
    <n v="90900"/>
    <n v="7575"/>
    <n v="90900"/>
    <n v="7575"/>
    <n v="90900"/>
    <n v="7575"/>
    <n v="90900"/>
    <n v="7575"/>
    <n v="90900"/>
    <n v="7575"/>
    <n v="90900"/>
    <n v="7575"/>
    <n v="90900"/>
    <n v="7575"/>
    <n v="90900"/>
    <n v="7575"/>
    <n v="90900"/>
    <n v="7954"/>
    <n v="95448"/>
    <n v="7954"/>
    <n v="95448"/>
    <n v="7954"/>
    <n v="95448"/>
    <n v="7954"/>
    <n v="95448"/>
    <n v="7954"/>
    <n v="95448"/>
    <n v="7954"/>
    <n v="95448"/>
    <n v="7954"/>
    <n v="95448"/>
    <n v="7954"/>
    <n v="95448"/>
    <n v="8352"/>
    <n v="100224"/>
    <n v="8352"/>
    <n v="100224"/>
    <n v="8352"/>
    <n v="100224"/>
    <n v="8352"/>
    <n v="100224"/>
    <n v="8352"/>
    <n v="100224"/>
  </r>
  <r>
    <s v="Administrator I"/>
    <s v="Interim Administrator I"/>
    <s v="CSUS Stockton"/>
    <x v="2"/>
    <n v="5573"/>
    <n v="66876"/>
    <n v="5573"/>
    <n v="66876"/>
    <n v="5573"/>
    <n v="66876"/>
    <n v="5573"/>
    <n v="66876"/>
    <n v="5963"/>
    <n v="71556"/>
    <n v="5963"/>
    <n v="71556"/>
    <n v="5963"/>
    <n v="71556"/>
    <n v="5963"/>
    <n v="71556"/>
    <n v="5963"/>
    <n v="71556"/>
    <n v="5963"/>
    <n v="71556"/>
    <n v="5963"/>
    <n v="71556"/>
    <n v="5963"/>
    <n v="71556"/>
    <n v="5963"/>
    <n v="71556"/>
    <n v="6261"/>
    <n v="75132"/>
    <n v="6261"/>
    <n v="75132"/>
    <n v="6261"/>
    <n v="75132"/>
    <n v="6261"/>
    <n v="75132"/>
    <n v="6261"/>
    <n v="75132"/>
    <n v="6261"/>
    <n v="75132"/>
    <n v="6261"/>
    <n v="75132"/>
    <n v="6261"/>
    <n v="75132"/>
    <n v="6261"/>
    <n v="75132"/>
    <n v="6574"/>
    <n v="78888"/>
    <n v="6574"/>
    <n v="78888"/>
    <n v="6574"/>
    <n v="78888"/>
    <n v="6574"/>
    <n v="78888"/>
    <n v="6574"/>
    <n v="78888"/>
  </r>
  <r>
    <s v="Administrator III"/>
    <s v="Dir of Inst'l Eff &amp; Analytics"/>
    <s v="Institutional Effecti &amp; Analyt"/>
    <x v="2"/>
    <n v="11730"/>
    <n v="140760"/>
    <n v="11730"/>
    <n v="140760"/>
    <n v="11730"/>
    <n v="140760"/>
    <n v="11730"/>
    <n v="140760"/>
    <n v="11730"/>
    <n v="140760"/>
    <n v="11730"/>
    <n v="140760"/>
    <n v="11730"/>
    <n v="140760"/>
    <n v="11730"/>
    <n v="140760"/>
    <n v="11730"/>
    <n v="140760"/>
    <n v="11730"/>
    <n v="140760"/>
    <n v="11730"/>
    <n v="140760"/>
    <n v="11730"/>
    <n v="140760"/>
    <n v="11730"/>
    <n v="140760"/>
    <n v="12317"/>
    <n v="147804"/>
    <n v="12317"/>
    <n v="147804"/>
    <n v="12317"/>
    <n v="147804"/>
    <n v="12317"/>
    <n v="147804"/>
    <n v="12317"/>
    <n v="147804"/>
    <n v="12317"/>
    <n v="147804"/>
    <n v="12317"/>
    <n v="147804"/>
    <n v="12317"/>
    <n v="147804"/>
    <n v="12317"/>
    <n v="147804"/>
    <n v="12933"/>
    <n v="155196"/>
    <n v="12933"/>
    <n v="155196"/>
    <n v="12933"/>
    <n v="155196"/>
    <n v="12933"/>
    <n v="155196"/>
    <n v="12933"/>
    <n v="155196"/>
  </r>
  <r>
    <s v="Administrator III"/>
    <s v="AVP, Financial &amp; Support Svcs"/>
    <s v="Financial Services"/>
    <x v="1"/>
    <n v="13527"/>
    <n v="162324"/>
    <n v="13527"/>
    <n v="162324"/>
    <n v="13527"/>
    <n v="162324"/>
    <n v="14334"/>
    <n v="172008"/>
    <n v="14334"/>
    <n v="172008"/>
    <n v="14334"/>
    <n v="172008"/>
    <n v="14334"/>
    <n v="172008"/>
    <n v="14334"/>
    <n v="172008"/>
    <n v="14334"/>
    <n v="172008"/>
    <n v="14334"/>
    <n v="172008"/>
    <n v="14334"/>
    <n v="172008"/>
    <n v="14334"/>
    <n v="172008"/>
    <n v="14334"/>
    <n v="172008"/>
    <n v="14334"/>
    <n v="172008"/>
    <n v="15051"/>
    <n v="180612"/>
    <n v="15051"/>
    <n v="180612"/>
    <n v="15051"/>
    <n v="180612"/>
    <n v="15051"/>
    <n v="180612"/>
    <n v="15051"/>
    <n v="180612"/>
    <n v="15051"/>
    <n v="180612"/>
    <n v="15051"/>
    <n v="180612"/>
    <n v="15051"/>
    <n v="180612"/>
    <n v="15804"/>
    <n v="189648"/>
    <n v="15804"/>
    <n v="189648"/>
    <m/>
    <m/>
    <m/>
    <m/>
    <m/>
    <m/>
  </r>
  <r>
    <s v="Administrator II"/>
    <s v="Associate Dean of Students"/>
    <s v="Dean of Students Administratio"/>
    <x v="0"/>
    <n v="7851"/>
    <n v="94212"/>
    <n v="7851"/>
    <n v="94212"/>
    <n v="7851"/>
    <n v="94212"/>
    <n v="7851"/>
    <n v="94212"/>
    <n v="7851"/>
    <n v="94212"/>
    <n v="7851"/>
    <n v="94212"/>
    <n v="7851"/>
    <n v="94212"/>
    <n v="7851"/>
    <n v="94212"/>
    <n v="7851"/>
    <n v="94212"/>
    <n v="7851"/>
    <n v="94212"/>
    <n v="7851"/>
    <n v="94212"/>
    <n v="7851"/>
    <n v="94212"/>
    <n v="7851"/>
    <n v="94212"/>
    <n v="7851"/>
    <n v="94212"/>
    <n v="8244"/>
    <n v="98928"/>
    <n v="8244"/>
    <n v="98928"/>
    <n v="8244"/>
    <n v="98928"/>
    <n v="8244"/>
    <n v="98928"/>
    <n v="8244"/>
    <n v="98928"/>
    <n v="8244"/>
    <n v="98928"/>
    <n v="8244"/>
    <n v="98928"/>
    <n v="8244"/>
    <n v="98928"/>
    <n v="8656"/>
    <n v="103872"/>
    <n v="8656"/>
    <n v="103872"/>
    <n v="8656"/>
    <n v="103872"/>
    <n v="8656"/>
    <n v="103872"/>
    <n v="8656"/>
    <n v="103872"/>
  </r>
  <r>
    <s v="Administrator II"/>
    <s v="Administrator II"/>
    <s v="Academic Affairs, Provost VPAA"/>
    <x v="2"/>
    <m/>
    <m/>
    <m/>
    <m/>
    <m/>
    <m/>
    <m/>
    <m/>
    <m/>
    <m/>
    <m/>
    <m/>
    <m/>
    <m/>
    <n v="7995"/>
    <n v="95940"/>
    <n v="7995"/>
    <n v="95940"/>
    <n v="7995"/>
    <n v="95940"/>
    <n v="7995"/>
    <n v="95940"/>
    <n v="7995"/>
    <n v="95940"/>
    <n v="7995"/>
    <n v="95940"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"/>
    <s v="Director, Campus Recreation"/>
    <s v="Campus Recreation"/>
    <x v="0"/>
    <n v="7527"/>
    <n v="90324"/>
    <n v="7527"/>
    <n v="90324"/>
    <n v="7527"/>
    <n v="90324"/>
    <n v="8098"/>
    <n v="97176"/>
    <n v="8098"/>
    <n v="97176"/>
    <n v="8098"/>
    <n v="97176"/>
    <n v="8098"/>
    <n v="97176"/>
    <n v="8098"/>
    <n v="97176"/>
    <n v="8098"/>
    <n v="97176"/>
    <n v="8098"/>
    <n v="97176"/>
    <n v="8098"/>
    <n v="97176"/>
    <n v="8098"/>
    <n v="97176"/>
    <n v="8098"/>
    <n v="97176"/>
    <n v="8098"/>
    <n v="97176"/>
    <n v="8503"/>
    <n v="102036"/>
    <n v="8503"/>
    <n v="102036"/>
    <n v="8503"/>
    <n v="102036"/>
    <n v="8503"/>
    <n v="102036"/>
    <n v="8503"/>
    <n v="102036"/>
    <n v="8503"/>
    <n v="102036"/>
    <n v="8503"/>
    <n v="102036"/>
    <n v="8503"/>
    <n v="102036"/>
    <n v="8928"/>
    <n v="107136"/>
    <n v="8928"/>
    <n v="107136"/>
    <n v="8928"/>
    <n v="107136"/>
    <n v="8928"/>
    <n v="107136"/>
    <n v="8928"/>
    <n v="107136"/>
  </r>
  <r>
    <s v="Administrator I"/>
    <s v="Interim Asst Director of Admissions and Outreach Services"/>
    <s v="Admissions"/>
    <x v="2"/>
    <n v="5842"/>
    <n v="70104"/>
    <n v="5842"/>
    <n v="70104"/>
    <n v="5842"/>
    <n v="70104"/>
    <n v="5842"/>
    <n v="70104"/>
    <n v="5842"/>
    <n v="701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"/>
    <s v="Chief Engineer"/>
    <s v="Mechanical Trades"/>
    <x v="1"/>
    <n v="8112"/>
    <n v="97344"/>
    <n v="8112"/>
    <n v="97344"/>
    <n v="8112"/>
    <n v="97344"/>
    <n v="8112"/>
    <n v="97344"/>
    <n v="8680"/>
    <n v="104160"/>
    <n v="8680"/>
    <n v="104160"/>
    <n v="8680"/>
    <n v="104160"/>
    <n v="8680"/>
    <n v="104160"/>
    <n v="8680"/>
    <n v="104160"/>
    <n v="8680"/>
    <n v="104160"/>
    <n v="8680"/>
    <n v="104160"/>
    <n v="8680"/>
    <n v="104160"/>
    <n v="8680"/>
    <n v="104160"/>
    <n v="8680"/>
    <n v="104160"/>
    <n v="9114"/>
    <n v="109368"/>
    <n v="9114"/>
    <n v="109368"/>
    <n v="9114"/>
    <n v="109368"/>
    <n v="9114"/>
    <n v="109368"/>
    <n v="9114"/>
    <n v="109368"/>
    <n v="9114"/>
    <n v="109368"/>
    <n v="9114"/>
    <n v="109368"/>
    <n v="9114"/>
    <n v="109368"/>
    <n v="9570"/>
    <n v="114840"/>
    <n v="9570"/>
    <n v="114840"/>
    <n v="9570"/>
    <n v="114840"/>
    <n v="9570"/>
    <n v="114840"/>
    <n v="9570"/>
    <n v="114840"/>
  </r>
  <r>
    <s v="Administrator I"/>
    <s v="Assistant Director for Student Leadership, Engagement and Belonging"/>
    <s v="Student Leadership Eng &amp; Belon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830"/>
    <n v="81960"/>
    <n v="6830"/>
    <n v="81960"/>
    <n v="6830"/>
    <n v="81960"/>
    <n v="6830"/>
    <n v="81960"/>
    <n v="6830"/>
    <n v="81960"/>
  </r>
  <r>
    <s v="Administrator I"/>
    <s v="NAGPRA/CalNAGPRA Coordinator"/>
    <s v="President's Initiatives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667"/>
    <n v="80004"/>
    <n v="6667"/>
    <n v="80004"/>
    <n v="6667"/>
    <n v="80004"/>
    <n v="6667"/>
    <n v="80004"/>
    <n v="6667"/>
    <n v="80004"/>
    <n v="6667"/>
    <n v="80004"/>
    <n v="6667"/>
    <n v="80004"/>
    <n v="6667"/>
    <n v="80004"/>
    <n v="6667"/>
    <n v="80004"/>
    <n v="6667"/>
    <n v="80004"/>
  </r>
  <r>
    <s v="Administrator I"/>
    <s v="Payment Services Manager"/>
    <s v="Financial Services"/>
    <x v="1"/>
    <n v="7250"/>
    <n v="87000"/>
    <n v="7250"/>
    <n v="87000"/>
    <n v="7250"/>
    <n v="87000"/>
    <n v="7250"/>
    <n v="87000"/>
    <n v="7250"/>
    <n v="87000"/>
    <n v="7250"/>
    <n v="87000"/>
    <n v="7250"/>
    <n v="87000"/>
    <n v="7250"/>
    <n v="87000"/>
    <n v="7250"/>
    <n v="87000"/>
    <n v="7250"/>
    <n v="87000"/>
    <n v="7250"/>
    <n v="87000"/>
    <n v="7250"/>
    <n v="87000"/>
    <n v="7250"/>
    <n v="87000"/>
    <n v="7250"/>
    <n v="87000"/>
    <n v="7613"/>
    <n v="91356"/>
    <n v="7613"/>
    <n v="91356"/>
    <n v="7613"/>
    <n v="91356"/>
    <n v="7613"/>
    <n v="91356"/>
    <n v="7613"/>
    <n v="91356"/>
    <n v="7613"/>
    <n v="91356"/>
    <n v="7613"/>
    <n v="91356"/>
    <n v="7613"/>
    <n v="91356"/>
    <n v="7994"/>
    <n v="95928"/>
    <n v="7994"/>
    <n v="95928"/>
    <n v="7994"/>
    <n v="95928"/>
    <n v="7994"/>
    <n v="95928"/>
    <n v="7994"/>
    <n v="95928"/>
  </r>
  <r>
    <s v="Administrator III"/>
    <s v="Sr. Dir Planning, Design &amp; Fin"/>
    <s v="Capital Planning and Design"/>
    <x v="1"/>
    <n v="13334"/>
    <n v="160008"/>
    <n v="13334"/>
    <n v="160008"/>
    <n v="13334"/>
    <n v="160008"/>
    <n v="13334"/>
    <n v="160008"/>
    <n v="13334"/>
    <n v="160008"/>
    <n v="13334"/>
    <n v="160008"/>
    <n v="13334"/>
    <n v="160008"/>
    <n v="13334"/>
    <n v="160008"/>
    <n v="13334"/>
    <n v="160008"/>
    <n v="13334"/>
    <n v="160008"/>
    <n v="13334"/>
    <n v="160008"/>
    <n v="13334"/>
    <n v="160008"/>
    <n v="13334"/>
    <n v="160008"/>
    <n v="13334"/>
    <n v="160008"/>
    <n v="14001"/>
    <n v="168012"/>
    <n v="14001"/>
    <n v="168012"/>
    <n v="14001"/>
    <n v="168012"/>
    <n v="14001"/>
    <n v="168012"/>
    <n v="14001"/>
    <n v="168012"/>
    <n v="14001"/>
    <n v="168012"/>
    <n v="14001"/>
    <n v="168012"/>
    <n v="14001"/>
    <n v="168012"/>
    <n v="14701"/>
    <n v="176412"/>
    <n v="14701"/>
    <n v="176412"/>
    <n v="14701"/>
    <n v="176412"/>
    <n v="14701"/>
    <n v="176412"/>
    <n v="14701"/>
    <n v="176412"/>
  </r>
  <r>
    <s v="Administrator II"/>
    <s v="Director of Development"/>
    <s v="Development"/>
    <x v="3"/>
    <n v="7911"/>
    <n v="94932"/>
    <n v="7911"/>
    <n v="94932"/>
    <n v="7911"/>
    <n v="94932"/>
    <n v="7911"/>
    <n v="94932"/>
    <n v="7911"/>
    <n v="94932"/>
    <n v="7911"/>
    <n v="94932"/>
    <n v="7911"/>
    <n v="94932"/>
    <n v="7911"/>
    <n v="94932"/>
    <n v="7911"/>
    <n v="94932"/>
    <n v="7911"/>
    <n v="94932"/>
    <n v="7911"/>
    <n v="94932"/>
    <n v="7911"/>
    <n v="94932"/>
    <n v="7911"/>
    <n v="94932"/>
    <n v="7911"/>
    <n v="94932"/>
    <m/>
    <m/>
    <m/>
    <m/>
    <m/>
    <m/>
    <m/>
    <m/>
    <m/>
    <m/>
    <m/>
    <m/>
    <m/>
    <m/>
    <m/>
    <m/>
    <m/>
    <m/>
    <m/>
    <m/>
    <m/>
    <m/>
    <m/>
    <m/>
    <m/>
    <m/>
  </r>
  <r>
    <s v="Administrator III"/>
    <s v="Administrator IV"/>
    <s v="CSUS Stockton"/>
    <x v="2"/>
    <n v="14375"/>
    <n v="172500"/>
    <n v="14375"/>
    <n v="172500"/>
    <n v="14375"/>
    <n v="172500"/>
    <n v="14375"/>
    <n v="172500"/>
    <n v="14375"/>
    <n v="172500"/>
    <n v="14375"/>
    <n v="172500"/>
    <n v="14375"/>
    <n v="172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V"/>
    <s v="Vice President, Business &amp; Finance/CFO"/>
    <s v="Business and Finance, VP"/>
    <x v="1"/>
    <n v="19911"/>
    <n v="238932"/>
    <n v="19911"/>
    <n v="238932"/>
    <n v="19911"/>
    <n v="238932"/>
    <n v="19911"/>
    <n v="238932"/>
    <n v="21305"/>
    <n v="255660"/>
    <n v="21305"/>
    <n v="255660"/>
    <n v="21305"/>
    <n v="255660"/>
    <n v="21305"/>
    <n v="255660"/>
    <n v="21305"/>
    <n v="255660"/>
    <n v="21305"/>
    <n v="255660"/>
    <n v="21305"/>
    <n v="255660"/>
    <n v="21305"/>
    <n v="255660"/>
    <n v="21305"/>
    <n v="255660"/>
    <n v="21305"/>
    <n v="255660"/>
    <n v="22370"/>
    <n v="268440"/>
    <n v="22370"/>
    <n v="268440"/>
    <n v="22370"/>
    <n v="268440"/>
    <n v="22370"/>
    <n v="268440"/>
    <n v="22370"/>
    <n v="268440"/>
    <n v="22370"/>
    <n v="268440"/>
    <n v="22370"/>
    <n v="268440"/>
    <n v="22370"/>
    <n v="268440"/>
    <n v="22370"/>
    <n v="268440"/>
    <n v="23489"/>
    <n v="281868"/>
    <n v="23489"/>
    <n v="281868"/>
    <n v="23489"/>
    <n v="281868"/>
    <n v="23489"/>
    <n v="281868"/>
  </r>
  <r>
    <s v="Administrator I"/>
    <s v="Assistant Director, Intramural Sports &amp; Sports Clubs (Admin I)"/>
    <s v="Campus Recreation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850"/>
    <n v="82200"/>
    <n v="6850"/>
    <n v="82200"/>
    <n v="6850"/>
    <n v="82200"/>
    <n v="6850"/>
    <n v="82200"/>
    <n v="6850"/>
    <n v="82200"/>
    <n v="6850"/>
    <n v="82200"/>
    <n v="6850"/>
    <n v="82200"/>
    <n v="6850"/>
    <n v="82200"/>
    <n v="6850"/>
    <n v="82200"/>
    <n v="6850"/>
    <n v="82200"/>
  </r>
  <r>
    <s v="Administrator II"/>
    <s v="Director"/>
    <s v="Student Success"/>
    <x v="0"/>
    <m/>
    <m/>
    <m/>
    <m/>
    <m/>
    <m/>
    <m/>
    <m/>
    <m/>
    <m/>
    <m/>
    <m/>
    <m/>
    <m/>
    <m/>
    <m/>
    <m/>
    <m/>
    <m/>
    <m/>
    <n v="7917"/>
    <n v="95004"/>
    <n v="7917"/>
    <n v="95004"/>
    <n v="7917"/>
    <n v="95004"/>
    <n v="7917"/>
    <n v="95004"/>
    <n v="7917"/>
    <n v="95004"/>
    <n v="7917"/>
    <n v="95004"/>
    <n v="8313"/>
    <n v="99756"/>
    <n v="8313"/>
    <n v="99756"/>
    <n v="8313"/>
    <n v="99756"/>
    <n v="8313"/>
    <n v="99756"/>
    <n v="8313"/>
    <n v="99756"/>
    <n v="8313"/>
    <n v="99756"/>
    <n v="8729"/>
    <n v="104748"/>
    <n v="8729"/>
    <n v="104748"/>
    <n v="8729"/>
    <n v="104748"/>
    <n v="8729"/>
    <n v="104748"/>
    <n v="8729"/>
    <n v="104748"/>
  </r>
  <r>
    <s v="Administrator IV"/>
    <s v="Interim Senior AVP"/>
    <s v="Human Resources"/>
    <x v="4"/>
    <n v="15881"/>
    <n v="190572"/>
    <n v="15881"/>
    <n v="190572"/>
    <n v="15881"/>
    <n v="190572"/>
    <n v="15881"/>
    <n v="190572"/>
    <n v="15881"/>
    <n v="190572"/>
    <n v="15881"/>
    <n v="190572"/>
    <n v="15881"/>
    <n v="190572"/>
    <n v="15881"/>
    <n v="190572"/>
    <n v="15881"/>
    <n v="190572"/>
    <n v="15881"/>
    <n v="190572"/>
    <n v="15881"/>
    <n v="190572"/>
    <n v="15881"/>
    <n v="190572"/>
    <n v="14686"/>
    <n v="176232"/>
    <n v="14686"/>
    <n v="176232"/>
    <n v="15420"/>
    <n v="185040"/>
    <n v="15420"/>
    <n v="185040"/>
    <n v="15420"/>
    <n v="185040"/>
    <m/>
    <m/>
    <m/>
    <m/>
    <m/>
    <m/>
    <m/>
    <m/>
    <m/>
    <m/>
    <m/>
    <m/>
    <m/>
    <m/>
    <m/>
    <m/>
    <m/>
    <m/>
    <m/>
    <m/>
  </r>
  <r>
    <s v="Administrator II"/>
    <s v="Director, Academic Success Center"/>
    <s v="Academic Success Center"/>
    <x v="0"/>
    <n v="8554"/>
    <n v="102648"/>
    <n v="8554"/>
    <n v="102648"/>
    <n v="8554"/>
    <n v="102648"/>
    <n v="8811"/>
    <n v="105732"/>
    <n v="8811"/>
    <n v="105732"/>
    <n v="8811"/>
    <n v="105732"/>
    <n v="8811"/>
    <n v="105732"/>
    <n v="8811"/>
    <n v="105732"/>
    <n v="8811"/>
    <n v="105732"/>
    <n v="8811"/>
    <n v="105732"/>
    <n v="8811"/>
    <n v="105732"/>
    <n v="8811"/>
    <n v="105732"/>
    <n v="8811"/>
    <n v="105732"/>
    <n v="8811"/>
    <n v="105732"/>
    <n v="9252"/>
    <n v="111024"/>
    <n v="11014"/>
    <n v="132168"/>
    <n v="11014"/>
    <n v="132168"/>
    <n v="11014"/>
    <n v="132168"/>
    <n v="11014"/>
    <n v="132168"/>
    <n v="11014"/>
    <n v="132168"/>
    <n v="11014"/>
    <n v="132168"/>
    <n v="11014"/>
    <n v="132168"/>
    <n v="11565"/>
    <n v="138780"/>
    <n v="11565"/>
    <n v="138780"/>
    <n v="11565"/>
    <n v="138780"/>
    <n v="11565"/>
    <n v="138780"/>
    <n v="11565"/>
    <n v="138780"/>
  </r>
  <r>
    <s v="Administrator II"/>
    <s v="Lieutenant"/>
    <s v="University Police"/>
    <x v="1"/>
    <n v="10700"/>
    <n v="128400"/>
    <n v="10700"/>
    <n v="128400"/>
    <n v="10700"/>
    <n v="128400"/>
    <n v="10700"/>
    <n v="128400"/>
    <n v="10700"/>
    <n v="128400"/>
    <n v="11115"/>
    <n v="133380"/>
    <n v="11115"/>
    <n v="133380"/>
    <n v="11115"/>
    <n v="133380"/>
    <n v="11115"/>
    <n v="133380"/>
    <n v="11115"/>
    <n v="133380"/>
    <n v="11115"/>
    <n v="133380"/>
    <n v="11115"/>
    <n v="133380"/>
    <n v="11115"/>
    <n v="133380"/>
    <n v="11115"/>
    <n v="133380"/>
    <n v="15740"/>
    <n v="188880"/>
    <n v="15740"/>
    <n v="188880"/>
    <n v="15740"/>
    <n v="188880"/>
    <n v="15740"/>
    <n v="188880"/>
    <n v="15740"/>
    <n v="188880"/>
    <n v="15740"/>
    <n v="188880"/>
    <n v="15740"/>
    <n v="188880"/>
    <n v="15740"/>
    <n v="188880"/>
    <n v="16527"/>
    <n v="198324"/>
    <n v="16527"/>
    <n v="198324"/>
    <n v="16527"/>
    <n v="198324"/>
    <n v="16527"/>
    <n v="198324"/>
    <n v="16527"/>
    <n v="198324"/>
  </r>
  <r>
    <s v="Administrator III"/>
    <s v="Sr. Dir. Ops. &amp; Construction"/>
    <s v="Facilities Construction"/>
    <x v="1"/>
    <n v="14267"/>
    <n v="171204"/>
    <n v="14267"/>
    <n v="171204"/>
    <n v="14267"/>
    <n v="171204"/>
    <n v="14267"/>
    <n v="171204"/>
    <n v="14267"/>
    <n v="171204"/>
    <n v="14267"/>
    <n v="171204"/>
    <n v="14267"/>
    <n v="171204"/>
    <n v="14267"/>
    <n v="171204"/>
    <n v="14267"/>
    <n v="171204"/>
    <n v="14267"/>
    <n v="171204"/>
    <n v="14267"/>
    <n v="171204"/>
    <n v="14267"/>
    <n v="171204"/>
    <n v="14267"/>
    <n v="171204"/>
    <n v="14267"/>
    <n v="171204"/>
    <n v="14980"/>
    <n v="179760"/>
    <n v="14980"/>
    <n v="179760"/>
    <n v="14980"/>
    <n v="179760"/>
    <n v="14980"/>
    <n v="179760"/>
    <n v="14980"/>
    <n v="179760"/>
    <n v="14980"/>
    <n v="179760"/>
    <n v="14980"/>
    <n v="179760"/>
    <n v="14980"/>
    <n v="179760"/>
    <n v="15729"/>
    <n v="188748"/>
    <m/>
    <m/>
    <m/>
    <m/>
    <m/>
    <m/>
    <m/>
    <m/>
  </r>
  <r>
    <s v="Administrator I"/>
    <s v="Interim Clinic Nurse Manager"/>
    <s v="Health and Wellness"/>
    <x v="0"/>
    <m/>
    <m/>
    <n v="8667"/>
    <n v="104004"/>
    <n v="8667"/>
    <n v="104004"/>
    <n v="8667"/>
    <n v="104004"/>
    <n v="8667"/>
    <n v="104004"/>
    <n v="8667"/>
    <n v="104004"/>
    <n v="8667"/>
    <n v="104004"/>
    <n v="8667"/>
    <n v="104004"/>
    <n v="8667"/>
    <n v="104004"/>
    <n v="8667"/>
    <n v="104004"/>
    <n v="8667"/>
    <n v="104004"/>
    <n v="8667"/>
    <n v="104004"/>
    <n v="8667"/>
    <n v="104004"/>
    <n v="8667"/>
    <n v="104004"/>
    <n v="9100"/>
    <n v="109200"/>
    <n v="9100"/>
    <n v="109200"/>
    <n v="9100"/>
    <n v="109200"/>
    <n v="9100"/>
    <n v="109200"/>
    <n v="9100"/>
    <n v="109200"/>
    <n v="10125"/>
    <n v="121500"/>
    <n v="10125"/>
    <n v="121500"/>
    <n v="10125"/>
    <n v="121500"/>
    <n v="10631"/>
    <n v="127572"/>
    <n v="10631"/>
    <n v="127572"/>
    <n v="10631"/>
    <n v="127572"/>
    <n v="10631"/>
    <n v="127572"/>
    <n v="10631"/>
    <n v="127572"/>
  </r>
  <r>
    <s v="Administrator III"/>
    <s v="Interim Sr Dir, People Ops&amp;Sys"/>
    <s v="Human Resources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125"/>
    <n v="157500"/>
    <n v="13125"/>
    <n v="157500"/>
    <n v="13871"/>
    <n v="166452"/>
    <n v="13871"/>
    <n v="166452"/>
    <n v="13871"/>
    <n v="166452"/>
    <n v="13871"/>
    <n v="166452"/>
    <n v="13871"/>
    <n v="166452"/>
  </r>
  <r>
    <s v="Administrator I"/>
    <s v="Assoc Dir, Residential Life"/>
    <s v="Housing &amp; Residential Life"/>
    <x v="0"/>
    <n v="7313"/>
    <n v="87756"/>
    <n v="7313"/>
    <n v="87756"/>
    <n v="7313"/>
    <n v="87756"/>
    <n v="7313"/>
    <n v="87756"/>
    <n v="7313"/>
    <n v="87756"/>
    <n v="7313"/>
    <n v="87756"/>
    <n v="7313"/>
    <n v="87756"/>
    <n v="7313"/>
    <n v="87756"/>
    <n v="7313"/>
    <n v="87756"/>
    <n v="7313"/>
    <n v="87756"/>
    <n v="7313"/>
    <n v="87756"/>
    <n v="7313"/>
    <n v="87756"/>
    <n v="7313"/>
    <n v="87756"/>
    <n v="7313"/>
    <n v="87756"/>
    <n v="7679"/>
    <n v="92148"/>
    <n v="7679"/>
    <n v="92148"/>
    <n v="7679"/>
    <n v="92148"/>
    <n v="8708"/>
    <n v="104496"/>
    <n v="8708"/>
    <n v="104496"/>
    <n v="8708"/>
    <n v="104496"/>
    <n v="8708"/>
    <n v="104496"/>
    <n v="8708"/>
    <n v="104496"/>
    <n v="9143"/>
    <n v="109716"/>
    <n v="9143"/>
    <n v="109716"/>
    <n v="9143"/>
    <n v="109716"/>
    <n v="9143"/>
    <n v="109716"/>
    <n v="9143"/>
    <n v="109716"/>
  </r>
  <r>
    <s v="Administrator I-NE"/>
    <s v="Administrator I-NE"/>
    <s v="Biological Sciences"/>
    <x v="2"/>
    <n v="74.463999999999999"/>
    <n v="893.56799999999998"/>
    <n v="74.463999999999999"/>
    <n v="893.56799999999998"/>
    <n v="74.463999999999999"/>
    <n v="893.56799999999998"/>
    <n v="74.463999999999999"/>
    <n v="893.56799999999998"/>
    <n v="74.463999999999999"/>
    <n v="893.56799999999998"/>
    <n v="74.463999999999999"/>
    <n v="893.56799999999998"/>
    <n v="74.463999999999999"/>
    <n v="893.56799999999998"/>
    <n v="74.463999999999999"/>
    <n v="893.56799999999998"/>
    <n v="74.463999999999999"/>
    <n v="893.56799999999998"/>
    <n v="74.463999999999999"/>
    <n v="893.56799999999998"/>
    <n v="42.96"/>
    <n v="893.56799999999998"/>
    <n v="42.96"/>
    <n v="893.56799999999998"/>
    <n v="42.96"/>
    <n v="893.56799999999998"/>
    <n v="42.96"/>
    <n v="893.56799999999998"/>
    <n v="45.11"/>
    <n v="938.28800000000001"/>
    <n v="45.11"/>
    <n v="938.28800000000001"/>
    <n v="45.11"/>
    <n v="938.28800000000001"/>
    <n v="45.11"/>
    <n v="938.28800000000001"/>
    <n v="45.11"/>
    <n v="938.28800000000001"/>
    <n v="45.11"/>
    <n v="938.28800000000001"/>
    <n v="45.11"/>
    <n v="938.28800000000001"/>
    <n v="45.11"/>
    <n v="938.28800000000001"/>
    <n v="47.37"/>
    <n v="985.29600000000005"/>
    <n v="47.37"/>
    <n v="985.29600000000005"/>
    <n v="47.37"/>
    <n v="985.29600000000005"/>
    <n v="47.37"/>
    <n v="985.29600000000005"/>
    <n v="47.37"/>
    <n v="985.29600000000005"/>
  </r>
  <r>
    <s v="Administrator IV"/>
    <s v="Dean College of Business Admin"/>
    <s v="College of Business Admin"/>
    <x v="2"/>
    <n v="17084"/>
    <n v="205008"/>
    <n v="17084"/>
    <n v="205008"/>
    <n v="17084"/>
    <n v="205008"/>
    <n v="17084"/>
    <n v="205008"/>
    <n v="17084"/>
    <n v="205008"/>
    <n v="17084"/>
    <n v="205008"/>
    <n v="17597"/>
    <n v="211164"/>
    <n v="17597"/>
    <n v="211164"/>
    <n v="17597"/>
    <n v="211164"/>
    <n v="17597"/>
    <n v="211164"/>
    <n v="17597"/>
    <n v="211164"/>
    <n v="17597"/>
    <n v="211164"/>
    <n v="17597"/>
    <n v="211164"/>
    <n v="17597"/>
    <n v="211164"/>
    <n v="18477"/>
    <n v="221724"/>
    <n v="18477"/>
    <n v="221724"/>
    <n v="18477"/>
    <n v="221724"/>
    <n v="18477"/>
    <n v="221724"/>
    <n v="18477"/>
    <n v="221724"/>
    <n v="18477"/>
    <n v="221724"/>
    <n v="18477"/>
    <n v="221724"/>
    <n v="18477"/>
    <n v="221724"/>
    <n v="19401"/>
    <n v="232812"/>
    <n v="19401"/>
    <n v="232812"/>
    <n v="19401"/>
    <n v="232812"/>
    <n v="19401"/>
    <n v="232812"/>
    <n v="19401"/>
    <n v="232812"/>
  </r>
  <r>
    <s v="Administrator IV"/>
    <s v="Dean, COEKSW"/>
    <s v="Col of Ed, Kines &amp; Social Work"/>
    <x v="2"/>
    <n v="16250"/>
    <n v="195000"/>
    <n v="16250"/>
    <n v="195000"/>
    <n v="16250"/>
    <n v="195000"/>
    <n v="16250"/>
    <n v="195000"/>
    <n v="16250"/>
    <n v="195000"/>
    <n v="16250"/>
    <n v="195000"/>
    <n v="16738"/>
    <n v="200856"/>
    <n v="16738"/>
    <n v="200856"/>
    <n v="16738"/>
    <n v="200856"/>
    <n v="16738"/>
    <n v="200856"/>
    <n v="16738"/>
    <n v="200856"/>
    <n v="16738"/>
    <n v="200856"/>
    <n v="16738"/>
    <n v="200856"/>
    <n v="16738"/>
    <n v="200856"/>
    <n v="17575"/>
    <n v="210900"/>
    <n v="17575"/>
    <n v="210900"/>
    <n v="17575"/>
    <n v="210900"/>
    <n v="17575"/>
    <n v="210900"/>
    <n v="17575"/>
    <n v="210900"/>
    <n v="17575"/>
    <n v="210900"/>
    <n v="17575"/>
    <n v="210900"/>
    <n v="17575"/>
    <n v="210900"/>
    <n v="18454"/>
    <n v="221448"/>
    <n v="18454"/>
    <n v="221448"/>
    <n v="18454"/>
    <n v="221448"/>
    <n v="18454"/>
    <n v="221448"/>
    <n v="18454"/>
    <n v="221448"/>
  </r>
  <r>
    <s v="Administrator III"/>
    <s v="Exec. Director of Development"/>
    <s v="Development"/>
    <x v="3"/>
    <n v="11217"/>
    <n v="134604"/>
    <n v="11217"/>
    <n v="134604"/>
    <n v="11217"/>
    <n v="134604"/>
    <n v="11217"/>
    <n v="134604"/>
    <n v="11217"/>
    <n v="134604"/>
    <n v="11217"/>
    <n v="134604"/>
    <n v="11217"/>
    <n v="134604"/>
    <n v="11217"/>
    <n v="134604"/>
    <n v="11217"/>
    <n v="134604"/>
    <n v="11217"/>
    <n v="134604"/>
    <n v="11217"/>
    <n v="134604"/>
    <n v="11217"/>
    <n v="134604"/>
    <n v="11217"/>
    <n v="134604"/>
    <n v="11217"/>
    <n v="134604"/>
    <n v="11778"/>
    <n v="141336"/>
    <n v="11778"/>
    <n v="141336"/>
    <n v="11778"/>
    <n v="141336"/>
    <n v="11778"/>
    <n v="141336"/>
    <n v="11778"/>
    <n v="141336"/>
    <n v="11778"/>
    <n v="141336"/>
    <n v="11778"/>
    <n v="141336"/>
    <n v="11778"/>
    <n v="141336"/>
    <n v="12367"/>
    <n v="148404"/>
    <n v="12367"/>
    <n v="148404"/>
    <n v="12367"/>
    <n v="148404"/>
    <n v="12367"/>
    <n v="148404"/>
    <n v="12367"/>
    <n v="148404"/>
  </r>
  <r>
    <s v="Administrator IV"/>
    <s v="Interim Dean, College of Science"/>
    <s v="College of Science"/>
    <x v="2"/>
    <n v="15540"/>
    <n v="186480"/>
    <n v="15540"/>
    <n v="186480"/>
    <n v="15540"/>
    <n v="186480"/>
    <n v="15540"/>
    <n v="186480"/>
    <n v="16006"/>
    <n v="1920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I"/>
    <s v="AVP Student Success"/>
    <s v="Retention Services"/>
    <x v="0"/>
    <n v="13366"/>
    <n v="160392"/>
    <n v="13366"/>
    <n v="160392"/>
    <n v="13366"/>
    <n v="160392"/>
    <n v="13366"/>
    <n v="160392"/>
    <n v="13366"/>
    <n v="1603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"/>
    <s v="Administrator II"/>
    <s v="Extended Education Operations"/>
    <x v="2"/>
    <m/>
    <m/>
    <n v="9750"/>
    <n v="117000"/>
    <n v="9750"/>
    <n v="117000"/>
    <n v="9750"/>
    <n v="117000"/>
    <n v="9750"/>
    <n v="117000"/>
    <n v="9750"/>
    <n v="117000"/>
    <n v="9750"/>
    <n v="117000"/>
    <n v="9750"/>
    <n v="117000"/>
    <n v="9750"/>
    <n v="117000"/>
    <n v="9750"/>
    <n v="117000"/>
    <n v="9750"/>
    <n v="117000"/>
    <n v="9750"/>
    <n v="117000"/>
    <n v="9750"/>
    <n v="117000"/>
    <n v="9750"/>
    <n v="117000"/>
    <n v="10238"/>
    <n v="122856"/>
    <n v="10238"/>
    <n v="122856"/>
    <n v="10238"/>
    <n v="122856"/>
    <n v="10238"/>
    <n v="122856"/>
    <n v="10238"/>
    <n v="122856"/>
    <n v="10238"/>
    <n v="122856"/>
    <n v="10238"/>
    <n v="122856"/>
    <n v="10238"/>
    <n v="122856"/>
    <n v="10750"/>
    <n v="129000"/>
    <n v="10750"/>
    <n v="129000"/>
    <n v="10750"/>
    <n v="129000"/>
    <n v="10750"/>
    <n v="129000"/>
    <n v="10750"/>
    <n v="129000"/>
  </r>
  <r>
    <s v="Administrator II"/>
    <s v="Director of Admissions and Outreach Services"/>
    <s v="Admissions"/>
    <x v="2"/>
    <n v="8840"/>
    <n v="106080"/>
    <n v="8840"/>
    <n v="106080"/>
    <n v="8840"/>
    <n v="106080"/>
    <n v="8840"/>
    <n v="106080"/>
    <n v="8840"/>
    <n v="106080"/>
    <n v="8840"/>
    <n v="106080"/>
    <n v="8840"/>
    <n v="106080"/>
    <n v="8840"/>
    <n v="106080"/>
    <n v="8840"/>
    <n v="106080"/>
    <n v="8840"/>
    <n v="106080"/>
    <n v="8840"/>
    <n v="106080"/>
    <n v="8840"/>
    <n v="106080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V"/>
    <s v="Dean, College of Science"/>
    <s v="College of Science"/>
    <x v="2"/>
    <m/>
    <m/>
    <m/>
    <m/>
    <m/>
    <m/>
    <m/>
    <m/>
    <m/>
    <m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100"/>
    <n v="193200"/>
    <n v="16905"/>
    <n v="202860"/>
    <n v="16905"/>
    <n v="202860"/>
    <n v="16905"/>
    <n v="202860"/>
    <n v="16905"/>
    <n v="202860"/>
    <n v="16905"/>
    <n v="202860"/>
  </r>
  <r>
    <s v="Administrator I"/>
    <s v="Associate Director, Career Services/Interim Director, Career and Professional Development Center"/>
    <s v="Career Services"/>
    <x v="0"/>
    <n v="6995"/>
    <n v="83940"/>
    <n v="6995"/>
    <n v="83940"/>
    <n v="6995"/>
    <n v="83940"/>
    <n v="6995"/>
    <n v="83940"/>
    <n v="6995"/>
    <n v="83940"/>
    <n v="6995"/>
    <n v="83940"/>
    <n v="6995"/>
    <n v="83940"/>
    <n v="6995"/>
    <n v="83940"/>
    <n v="6995"/>
    <n v="83940"/>
    <n v="6995"/>
    <n v="83940"/>
    <n v="8100"/>
    <n v="97200"/>
    <n v="8100"/>
    <n v="97200"/>
    <n v="8100"/>
    <n v="97200"/>
    <n v="8100"/>
    <n v="97200"/>
    <n v="8505"/>
    <n v="102060"/>
    <n v="8505"/>
    <n v="102060"/>
    <n v="8505"/>
    <n v="102060"/>
    <n v="8505"/>
    <n v="102060"/>
    <n v="8505"/>
    <n v="102060"/>
    <n v="8505"/>
    <n v="102060"/>
    <n v="8505"/>
    <n v="102060"/>
    <n v="8505"/>
    <n v="102060"/>
    <n v="8930"/>
    <n v="107160"/>
    <n v="8930"/>
    <n v="107160"/>
    <n v="8930"/>
    <n v="107160"/>
    <n v="8930"/>
    <n v="107160"/>
    <n v="8930"/>
    <n v="107160"/>
  </r>
  <r>
    <s v="Administrator I"/>
    <s v="Honors Director"/>
    <s v="Honors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40.1"/>
    <n v="26881.200000000001"/>
    <n v="2240.1"/>
    <n v="26881.200000000001"/>
    <n v="2240.1"/>
    <n v="26881.200000000001"/>
    <n v="2240.1"/>
    <n v="26881.200000000001"/>
    <n v="2240.1"/>
    <n v="26881.200000000001"/>
    <n v="2240.1"/>
    <n v="26881.200000000001"/>
    <n v="2240.1"/>
    <n v="26881.200000000001"/>
    <n v="2240.1"/>
    <n v="26881.200000000001"/>
    <n v="2240.1"/>
    <n v="26881.200000000001"/>
  </r>
  <r>
    <s v="Administrator I"/>
    <s v="Construction Project Manager"/>
    <s v="Facilities Construction"/>
    <x v="1"/>
    <n v="9452"/>
    <n v="113424"/>
    <n v="9452"/>
    <n v="113424"/>
    <n v="9452"/>
    <n v="113424"/>
    <n v="9452"/>
    <n v="113424"/>
    <n v="9452"/>
    <n v="113424"/>
    <n v="9452"/>
    <n v="113424"/>
    <n v="9452"/>
    <n v="113424"/>
    <n v="9452"/>
    <n v="113424"/>
    <n v="9452"/>
    <n v="113424"/>
    <n v="9452"/>
    <n v="113424"/>
    <n v="9452"/>
    <n v="113424"/>
    <n v="9452"/>
    <n v="113424"/>
    <n v="9452"/>
    <n v="113424"/>
    <n v="9452"/>
    <n v="113424"/>
    <n v="9925"/>
    <n v="119100"/>
    <n v="9925"/>
    <n v="119100"/>
    <n v="9925"/>
    <n v="119100"/>
    <n v="9925"/>
    <n v="119100"/>
    <n v="9925"/>
    <n v="119100"/>
    <n v="9925"/>
    <n v="119100"/>
    <n v="9925"/>
    <n v="119100"/>
    <n v="9925"/>
    <n v="119100"/>
    <n v="10421"/>
    <n v="125052"/>
    <n v="10421"/>
    <n v="125052"/>
    <n v="10421"/>
    <n v="125052"/>
    <n v="10421"/>
    <n v="125052"/>
    <n v="10421"/>
    <n v="125052"/>
  </r>
  <r>
    <s v="Administrator III"/>
    <s v="Associate VP, Capital Planning and Facilities Management"/>
    <s v="Facilities Administration"/>
    <x v="1"/>
    <n v="16050"/>
    <n v="192600"/>
    <n v="16050"/>
    <n v="192600"/>
    <n v="16050"/>
    <n v="192600"/>
    <n v="16050"/>
    <n v="192600"/>
    <n v="16050"/>
    <n v="192600"/>
    <n v="16050"/>
    <n v="192600"/>
    <n v="16050"/>
    <n v="192600"/>
    <n v="16050"/>
    <n v="192600"/>
    <n v="16050"/>
    <n v="192600"/>
    <n v="16050"/>
    <n v="192600"/>
    <n v="16050"/>
    <n v="192600"/>
    <n v="16050"/>
    <n v="192600"/>
    <n v="16050"/>
    <n v="192600"/>
    <n v="16050"/>
    <n v="192600"/>
    <n v="16853"/>
    <n v="202236"/>
    <n v="16853"/>
    <n v="202236"/>
    <n v="16853"/>
    <n v="202236"/>
    <n v="16853"/>
    <n v="202236"/>
    <n v="16853"/>
    <n v="202236"/>
    <n v="16853"/>
    <n v="202236"/>
    <n v="16853"/>
    <n v="202236"/>
    <n v="16853"/>
    <n v="202236"/>
    <n v="17696"/>
    <n v="212352"/>
    <n v="17696"/>
    <n v="212352"/>
    <m/>
    <m/>
    <m/>
    <m/>
    <m/>
    <m/>
  </r>
  <r>
    <s v="Administrator I"/>
    <s v="Director, Information Services"/>
    <s v="Information Technology"/>
    <x v="1"/>
    <n v="9384"/>
    <n v="112608"/>
    <n v="9384"/>
    <n v="112608"/>
    <n v="9384"/>
    <n v="112608"/>
    <n v="9384"/>
    <n v="112608"/>
    <n v="9384"/>
    <n v="112608"/>
    <n v="9384"/>
    <n v="112608"/>
    <n v="9384"/>
    <n v="112608"/>
    <n v="9384"/>
    <n v="112608"/>
    <n v="9384"/>
    <n v="112608"/>
    <n v="9384"/>
    <n v="112608"/>
    <n v="9384"/>
    <n v="112608"/>
    <n v="9384"/>
    <n v="112608"/>
    <n v="9384"/>
    <n v="112608"/>
    <n v="9384"/>
    <n v="112608"/>
    <n v="9853"/>
    <n v="118236"/>
    <n v="9853"/>
    <n v="118236"/>
    <n v="9853"/>
    <n v="118236"/>
    <n v="9853"/>
    <n v="118236"/>
    <n v="9853"/>
    <n v="118236"/>
    <n v="9853"/>
    <n v="118236"/>
    <n v="9853"/>
    <n v="118236"/>
    <n v="9853"/>
    <n v="118236"/>
    <n v="10346"/>
    <n v="124152"/>
    <n v="10346"/>
    <n v="124152"/>
    <n v="10346"/>
    <n v="124152"/>
    <n v="11648"/>
    <n v="139776"/>
    <n v="11648"/>
    <n v="139776"/>
  </r>
  <r>
    <s v="Administrator III"/>
    <s v="Director, Presidential Initiatives, Governmental Relations and Diversity &amp; Inclusion"/>
    <s v="President's Office Admin"/>
    <x v="5"/>
    <n v="12812"/>
    <n v="153744"/>
    <n v="12812"/>
    <n v="153744"/>
    <n v="12812"/>
    <n v="153744"/>
    <n v="12812"/>
    <n v="153744"/>
    <n v="12812"/>
    <n v="153744"/>
    <n v="12812"/>
    <n v="153744"/>
    <n v="12812"/>
    <n v="153744"/>
    <n v="12812"/>
    <n v="153744"/>
    <n v="12812"/>
    <n v="153744"/>
    <n v="12812"/>
    <n v="153744"/>
    <n v="12812"/>
    <n v="153744"/>
    <n v="12812"/>
    <n v="153744"/>
    <n v="12812"/>
    <n v="153744"/>
    <n v="12812"/>
    <n v="153744"/>
    <n v="13453"/>
    <n v="161436"/>
    <n v="13453"/>
    <n v="161436"/>
    <n v="13453"/>
    <n v="161436"/>
    <n v="13453"/>
    <n v="161436"/>
    <n v="13453"/>
    <n v="161436"/>
    <n v="13453"/>
    <n v="161436"/>
    <n v="13453"/>
    <n v="161436"/>
    <n v="13453"/>
    <n v="161436"/>
    <n v="14126"/>
    <n v="169512"/>
    <n v="14126"/>
    <n v="169512"/>
    <n v="14126"/>
    <n v="169512"/>
    <n v="14126"/>
    <n v="169512"/>
    <n v="14126"/>
    <n v="169512"/>
  </r>
  <r>
    <s v="Administrator I"/>
    <s v="Assistant Director, Student Leadership and Development"/>
    <s v="Student Leadershp &amp; Developmnt"/>
    <x v="0"/>
    <n v="7084"/>
    <n v="85008"/>
    <n v="7084"/>
    <n v="85008"/>
    <n v="7084"/>
    <n v="85008"/>
    <n v="7084"/>
    <n v="85008"/>
    <n v="7084"/>
    <n v="85008"/>
    <n v="7084"/>
    <n v="85008"/>
    <n v="7084"/>
    <n v="85008"/>
    <n v="7084"/>
    <n v="85008"/>
    <n v="7084"/>
    <n v="85008"/>
    <n v="7084"/>
    <n v="85008"/>
    <n v="8334"/>
    <n v="100008"/>
    <n v="9168"/>
    <n v="110016"/>
    <n v="9168"/>
    <n v="110016"/>
    <n v="9168"/>
    <n v="110016"/>
    <n v="9626"/>
    <n v="115512"/>
    <n v="8751"/>
    <n v="105012"/>
    <n v="8751"/>
    <n v="105012"/>
    <n v="8751"/>
    <n v="105012"/>
    <n v="8751"/>
    <n v="105012"/>
    <n v="8751"/>
    <n v="105012"/>
    <n v="8751"/>
    <n v="105012"/>
    <n v="8751"/>
    <n v="105012"/>
    <m/>
    <m/>
    <m/>
    <m/>
    <m/>
    <m/>
    <m/>
    <m/>
    <m/>
    <m/>
  </r>
  <r>
    <s v="Administrator IV"/>
    <s v="Interim AVP, Information Technology/CIO"/>
    <s v="Information Technology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500"/>
    <n v="210000"/>
  </r>
  <r>
    <s v="Administrator III"/>
    <s v="AVP Student Success"/>
    <s v="Retention Services"/>
    <x v="0"/>
    <m/>
    <m/>
    <m/>
    <m/>
    <m/>
    <m/>
    <m/>
    <m/>
    <m/>
    <m/>
    <m/>
    <m/>
    <n v="13366"/>
    <n v="160392"/>
    <n v="13366"/>
    <n v="160392"/>
    <n v="13366"/>
    <n v="160392"/>
    <n v="13366"/>
    <n v="1603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I"/>
    <s v="Dean Library Services"/>
    <s v="Library"/>
    <x v="2"/>
    <n v="14375"/>
    <n v="172500"/>
    <n v="14375"/>
    <n v="172500"/>
    <n v="14375"/>
    <n v="172500"/>
    <n v="14375"/>
    <n v="172500"/>
    <n v="14375"/>
    <n v="172500"/>
    <n v="14375"/>
    <n v="172500"/>
    <n v="14375"/>
    <n v="172500"/>
    <n v="14375"/>
    <n v="172500"/>
    <n v="14375"/>
    <n v="172500"/>
    <n v="14375"/>
    <n v="172500"/>
    <n v="14375"/>
    <n v="172500"/>
    <n v="14375"/>
    <n v="172500"/>
    <n v="14375"/>
    <n v="172500"/>
    <n v="14375"/>
    <n v="172500"/>
    <n v="15094"/>
    <n v="181128"/>
    <n v="15094"/>
    <n v="181128"/>
    <n v="15094"/>
    <n v="181128"/>
    <n v="15094"/>
    <n v="181128"/>
    <n v="15094"/>
    <n v="181128"/>
    <n v="15094"/>
    <n v="181128"/>
    <n v="15094"/>
    <n v="181128"/>
    <n v="15094"/>
    <n v="181128"/>
    <n v="15849"/>
    <n v="190188"/>
    <n v="15849"/>
    <n v="190188"/>
    <n v="15849"/>
    <n v="190188"/>
    <n v="15849"/>
    <n v="190188"/>
    <n v="15849"/>
    <n v="190188"/>
  </r>
  <r>
    <s v="Administrator IV"/>
    <s v="AVP, Faculty Affairs"/>
    <s v="Faculty Affairs"/>
    <x v="2"/>
    <m/>
    <m/>
    <m/>
    <m/>
    <m/>
    <m/>
    <m/>
    <m/>
    <m/>
    <m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6236"/>
    <n v="194832"/>
    <n v="17900"/>
    <n v="214800"/>
    <n v="17900"/>
    <n v="214800"/>
    <n v="17900"/>
    <n v="214800"/>
    <n v="17900"/>
    <n v="214800"/>
    <n v="17900"/>
    <n v="214800"/>
  </r>
  <r>
    <s v="Administrator III"/>
    <s v="Associate Dean"/>
    <s v="Col of Arts, Human &amp; Soc Sci"/>
    <x v="2"/>
    <n v="12694"/>
    <n v="152328"/>
    <n v="12694"/>
    <n v="152328"/>
    <n v="12694"/>
    <n v="152328"/>
    <n v="12694"/>
    <n v="152328"/>
    <n v="12694"/>
    <n v="152328"/>
    <n v="12694"/>
    <n v="152328"/>
    <n v="12694"/>
    <n v="152328"/>
    <n v="12694"/>
    <n v="152328"/>
    <n v="12694"/>
    <n v="152328"/>
    <n v="12694"/>
    <n v="152328"/>
    <n v="12694"/>
    <n v="152328"/>
    <n v="12694"/>
    <n v="152328"/>
    <n v="12694"/>
    <n v="152328"/>
    <n v="12694"/>
    <n v="152328"/>
    <n v="13329"/>
    <n v="159948"/>
    <n v="13329"/>
    <n v="159948"/>
    <n v="13329"/>
    <n v="159948"/>
    <n v="13329"/>
    <n v="159948"/>
    <n v="13329"/>
    <n v="159948"/>
    <n v="13329"/>
    <n v="159948"/>
    <n v="13329"/>
    <n v="159948"/>
    <n v="13329"/>
    <n v="159948"/>
    <n v="13995"/>
    <n v="167940"/>
    <n v="13995"/>
    <n v="167940"/>
    <n v="6997.5"/>
    <n v="83970"/>
    <n v="6997.5"/>
    <n v="83970"/>
    <n v="6997.5"/>
    <n v="83970"/>
  </r>
  <r>
    <s v="Administrator I"/>
    <s v="Assistant Director, ERSP"/>
    <s v="Biological Sciences"/>
    <x v="2"/>
    <m/>
    <m/>
    <m/>
    <m/>
    <m/>
    <m/>
    <m/>
    <m/>
    <m/>
    <m/>
    <m/>
    <m/>
    <m/>
    <m/>
    <n v="6250"/>
    <n v="75000"/>
    <n v="6250"/>
    <n v="75000"/>
    <n v="6250"/>
    <n v="75000"/>
    <n v="6250"/>
    <n v="75000"/>
    <n v="7955"/>
    <n v="95460"/>
    <n v="7955"/>
    <n v="95460"/>
    <n v="7955"/>
    <n v="95460"/>
    <n v="7955"/>
    <n v="95460"/>
    <n v="7955"/>
    <n v="95460"/>
    <n v="7955"/>
    <n v="95460"/>
    <n v="7955"/>
    <n v="95460"/>
    <n v="3977.5"/>
    <n v="47730"/>
    <n v="3977.5"/>
    <n v="47730"/>
    <n v="3977.5"/>
    <n v="47730"/>
    <n v="3977.5"/>
    <n v="47730"/>
    <n v="4176.5"/>
    <n v="50118"/>
    <n v="4176.5"/>
    <n v="50118"/>
    <n v="6264.75"/>
    <n v="75177"/>
    <n v="6264.75"/>
    <n v="75177"/>
    <n v="6264.75"/>
    <n v="75177"/>
  </r>
  <r>
    <s v="Administrator II"/>
    <s v="Dir, Empl. and Labor Relations"/>
    <s v="Human Resources"/>
    <x v="4"/>
    <n v="9198"/>
    <n v="110376"/>
    <n v="9198"/>
    <n v="110376"/>
    <n v="9198"/>
    <n v="110376"/>
    <n v="9198"/>
    <n v="110376"/>
    <n v="9198"/>
    <n v="110376"/>
    <n v="9198"/>
    <n v="110376"/>
    <n v="9198"/>
    <n v="110376"/>
    <n v="9198"/>
    <n v="110376"/>
    <n v="9198"/>
    <n v="110376"/>
    <n v="9198"/>
    <n v="110376"/>
    <n v="9198"/>
    <n v="110376"/>
    <n v="9198"/>
    <n v="110376"/>
    <n v="9198"/>
    <n v="110376"/>
    <n v="9198"/>
    <n v="110376"/>
    <n v="9658"/>
    <n v="115896"/>
    <n v="9658"/>
    <n v="115896"/>
    <n v="9658"/>
    <n v="115896"/>
    <n v="9658"/>
    <n v="115896"/>
    <n v="9658"/>
    <n v="115896"/>
    <n v="9658"/>
    <n v="115896"/>
    <n v="9658"/>
    <n v="115896"/>
    <n v="9658"/>
    <n v="115896"/>
    <n v="10141"/>
    <n v="121692"/>
    <n v="10141"/>
    <n v="121692"/>
    <m/>
    <m/>
    <m/>
    <m/>
    <m/>
    <m/>
  </r>
  <r>
    <s v="Administrator II"/>
    <s v="Director, Procurement &amp; Contract Services"/>
    <s v="Financial Services"/>
    <x v="1"/>
    <n v="9051"/>
    <n v="108612"/>
    <n v="9051"/>
    <n v="108612"/>
    <n v="9051"/>
    <n v="108612"/>
    <n v="9051"/>
    <n v="108612"/>
    <n v="9051"/>
    <n v="108612"/>
    <n v="9051"/>
    <n v="108612"/>
    <n v="9051"/>
    <n v="108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I"/>
    <s v="Exec Dir Career Prof Dev Ctr/Interim Associate Vice President, Student Equity and Success"/>
    <s v="Career Services/Student Equity and Success"/>
    <x v="0"/>
    <n v="10912"/>
    <n v="130944"/>
    <n v="10912"/>
    <n v="130944"/>
    <n v="10912"/>
    <n v="130944"/>
    <n v="10912"/>
    <n v="130944"/>
    <n v="10912"/>
    <n v="130944"/>
    <n v="10912"/>
    <n v="130944"/>
    <n v="10912"/>
    <n v="130944"/>
    <n v="10912"/>
    <n v="130944"/>
    <n v="10912"/>
    <n v="130944"/>
    <n v="10912"/>
    <n v="130944"/>
    <n v="12500"/>
    <n v="150000"/>
    <n v="12500"/>
    <n v="150000"/>
    <n v="12500"/>
    <n v="150000"/>
    <n v="12500"/>
    <n v="150000"/>
    <n v="13125"/>
    <n v="157500"/>
    <n v="13125"/>
    <n v="157500"/>
    <n v="13125"/>
    <n v="157500"/>
    <n v="13125"/>
    <n v="157500"/>
    <n v="13366"/>
    <n v="160392"/>
    <n v="13366"/>
    <n v="160392"/>
    <n v="13366"/>
    <n v="160392"/>
    <n v="13366"/>
    <n v="160392"/>
    <n v="14034"/>
    <n v="168408"/>
    <n v="14034"/>
    <n v="168408"/>
    <n v="14034"/>
    <n v="168408"/>
    <n v="14034"/>
    <n v="168408"/>
    <n v="14034"/>
    <n v="168408"/>
  </r>
  <r>
    <s v="Administrator III"/>
    <s v="Director, Budget Planning &amp; Administration"/>
    <s v="Univ Budget Services"/>
    <x v="1"/>
    <n v="11591"/>
    <n v="139092"/>
    <n v="11591"/>
    <n v="139092"/>
    <n v="11591"/>
    <n v="139092"/>
    <n v="11591"/>
    <n v="139092"/>
    <n v="11591"/>
    <n v="139092"/>
    <n v="11591"/>
    <n v="139092"/>
    <n v="11591"/>
    <n v="139092"/>
    <n v="11591"/>
    <n v="139092"/>
    <n v="11591"/>
    <n v="139092"/>
    <n v="11591"/>
    <n v="139092"/>
    <n v="11591"/>
    <n v="139092"/>
    <n v="11591"/>
    <n v="139092"/>
    <n v="11591"/>
    <n v="139092"/>
    <n v="11591"/>
    <n v="139092"/>
    <n v="12171"/>
    <n v="146052"/>
    <n v="12171"/>
    <n v="146052"/>
    <n v="12171"/>
    <n v="146052"/>
    <m/>
    <m/>
    <m/>
    <m/>
    <m/>
    <m/>
    <m/>
    <m/>
    <m/>
    <m/>
    <m/>
    <m/>
    <m/>
    <m/>
    <m/>
    <m/>
    <m/>
    <m/>
    <m/>
    <m/>
  </r>
  <r>
    <s v="Administrator I"/>
    <s v="Assistant Director of Financial Aid Verification &amp; Compliance"/>
    <s v="Financial Aid"/>
    <x v="2"/>
    <m/>
    <m/>
    <m/>
    <m/>
    <m/>
    <m/>
    <m/>
    <m/>
    <m/>
    <m/>
    <m/>
    <m/>
    <m/>
    <m/>
    <m/>
    <m/>
    <m/>
    <m/>
    <m/>
    <m/>
    <m/>
    <m/>
    <m/>
    <m/>
    <m/>
    <m/>
    <n v="6500"/>
    <n v="78000"/>
    <n v="6500"/>
    <n v="78000"/>
    <n v="6500"/>
    <n v="78000"/>
    <n v="6825"/>
    <n v="81900"/>
    <n v="6825"/>
    <n v="81900"/>
    <n v="6825"/>
    <n v="81900"/>
    <n v="6825"/>
    <n v="81900"/>
    <n v="6825"/>
    <n v="81900"/>
    <n v="6825"/>
    <n v="81900"/>
    <n v="7166"/>
    <n v="85992"/>
    <n v="7166"/>
    <n v="85992"/>
    <n v="7166"/>
    <n v="85992"/>
    <n v="7166"/>
    <n v="85992"/>
    <n v="7166"/>
    <n v="85992"/>
  </r>
  <r>
    <s v="Administrator II"/>
    <s v="Sr Dir Mktg &amp; Comm. UEE"/>
    <s v="Extended Education Operations"/>
    <x v="2"/>
    <n v="7876"/>
    <n v="94512"/>
    <n v="7876"/>
    <n v="94512"/>
    <n v="7876"/>
    <n v="94512"/>
    <n v="8474"/>
    <n v="101688"/>
    <n v="8474"/>
    <n v="101688"/>
    <n v="8474"/>
    <n v="101688"/>
    <n v="8474"/>
    <n v="101688"/>
    <n v="11242"/>
    <n v="134904"/>
    <n v="11242"/>
    <n v="134904"/>
    <n v="11242"/>
    <n v="134904"/>
    <n v="11242"/>
    <n v="134904"/>
    <n v="11242"/>
    <n v="134904"/>
    <n v="11242"/>
    <n v="134904"/>
    <n v="11242"/>
    <n v="134904"/>
    <n v="11804"/>
    <n v="141648"/>
    <n v="11804"/>
    <n v="141648"/>
    <n v="11804"/>
    <n v="141648"/>
    <n v="11804"/>
    <n v="141648"/>
    <n v="11804"/>
    <n v="141648"/>
    <n v="11804"/>
    <n v="141648"/>
    <n v="11804"/>
    <n v="141648"/>
    <n v="11804"/>
    <n v="141648"/>
    <n v="12394"/>
    <n v="148728"/>
    <n v="12394"/>
    <n v="148728"/>
    <n v="12394"/>
    <n v="148728"/>
    <n v="12394"/>
    <n v="148728"/>
    <n v="12394"/>
    <n v="148728"/>
  </r>
  <r>
    <s v="Administrator II"/>
    <s v="Police Captain"/>
    <s v="University Police"/>
    <x v="1"/>
    <n v="11115"/>
    <n v="133380"/>
    <n v="11115"/>
    <n v="133380"/>
    <n v="11115"/>
    <n v="133380"/>
    <n v="11115"/>
    <n v="133380"/>
    <n v="11115"/>
    <n v="133380"/>
    <n v="11115"/>
    <n v="133380"/>
    <n v="11115"/>
    <n v="133380"/>
    <n v="11115"/>
    <n v="133380"/>
    <n v="11115"/>
    <n v="1333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Administrator II"/>
    <s v="Director of Payroll Operations"/>
    <s v="Human Resources"/>
    <x v="4"/>
    <n v="8471"/>
    <n v="101652"/>
    <n v="8471"/>
    <n v="101652"/>
    <n v="8471"/>
    <n v="101652"/>
    <n v="8471"/>
    <n v="101652"/>
    <n v="8471"/>
    <n v="101652"/>
    <n v="8471"/>
    <n v="101652"/>
    <n v="8471"/>
    <n v="101652"/>
    <n v="9198"/>
    <n v="110376"/>
    <n v="9198"/>
    <n v="110376"/>
    <n v="9198"/>
    <n v="110376"/>
    <n v="9198"/>
    <n v="110376"/>
    <n v="9198"/>
    <n v="110376"/>
    <n v="9198"/>
    <n v="110376"/>
    <n v="9198"/>
    <n v="110376"/>
    <n v="9658"/>
    <n v="115896"/>
    <n v="9658"/>
    <n v="115896"/>
    <n v="9658"/>
    <n v="115896"/>
    <n v="9658"/>
    <n v="115896"/>
    <n v="9658"/>
    <n v="115896"/>
    <n v="9658"/>
    <n v="115896"/>
    <n v="9658"/>
    <n v="115896"/>
    <n v="9658"/>
    <n v="115896"/>
    <n v="10141"/>
    <n v="121692"/>
    <n v="10141"/>
    <n v="121692"/>
    <n v="10141"/>
    <n v="121692"/>
    <n v="10141"/>
    <n v="121692"/>
    <n v="10141"/>
    <n v="121692"/>
  </r>
  <r>
    <s v="Administrator I"/>
    <s v="Child Development Center Director"/>
    <s v="Psychology"/>
    <x v="2"/>
    <n v="6613"/>
    <n v="79356"/>
    <n v="6613"/>
    <n v="79356"/>
    <n v="6613"/>
    <n v="79356"/>
    <n v="6613"/>
    <n v="79356"/>
    <n v="6613"/>
    <n v="79356"/>
    <n v="6613"/>
    <n v="79356"/>
    <n v="6613"/>
    <n v="79356"/>
    <n v="6613"/>
    <n v="79356"/>
    <n v="6613"/>
    <n v="79356"/>
    <n v="6613"/>
    <n v="79356"/>
    <n v="6613"/>
    <n v="79356"/>
    <n v="6613"/>
    <n v="79356"/>
    <n v="6613"/>
    <n v="79356"/>
    <n v="6613"/>
    <n v="79356"/>
    <n v="6944"/>
    <n v="83328"/>
    <n v="6944"/>
    <n v="83328"/>
    <n v="6944"/>
    <n v="83328"/>
    <n v="6944"/>
    <n v="83328"/>
    <n v="6944"/>
    <n v="83328"/>
    <n v="6944"/>
    <n v="83328"/>
    <n v="6944"/>
    <n v="83328"/>
    <n v="6944"/>
    <n v="83328"/>
    <n v="7291"/>
    <n v="87492"/>
    <n v="7291"/>
    <n v="87492"/>
    <n v="7291"/>
    <n v="87492"/>
    <n v="7291"/>
    <n v="87492"/>
    <n v="7291"/>
    <n v="87492"/>
  </r>
  <r>
    <s v="Administrator II/Administrator III"/>
    <s v="Int Director of Technology Services/Deputy Chief Information Officer, Chief Information Security Officer"/>
    <s v="Information Technology"/>
    <x v="1"/>
    <m/>
    <m/>
    <m/>
    <m/>
    <m/>
    <m/>
    <m/>
    <m/>
    <m/>
    <m/>
    <m/>
    <m/>
    <m/>
    <m/>
    <n v="12872"/>
    <n v="154464"/>
    <n v="12872"/>
    <n v="154464"/>
    <n v="12872"/>
    <n v="154464"/>
    <n v="12872"/>
    <n v="154464"/>
    <n v="13111"/>
    <n v="157332"/>
    <n v="13111"/>
    <n v="157332"/>
    <n v="13111"/>
    <n v="157332"/>
    <n v="13111"/>
    <n v="157332"/>
    <n v="13111"/>
    <n v="157332"/>
    <n v="13111"/>
    <n v="157332"/>
    <n v="13111"/>
    <n v="157332"/>
    <n v="13111"/>
    <n v="157332"/>
    <n v="13111"/>
    <n v="157332"/>
    <n v="15000"/>
    <n v="180000"/>
    <n v="15000"/>
    <n v="180000"/>
    <n v="15750"/>
    <n v="189000"/>
    <n v="15750"/>
    <n v="189000"/>
    <n v="15750"/>
    <n v="189000"/>
    <n v="15750"/>
    <n v="189000"/>
    <n v="15750"/>
    <n v="189000"/>
  </r>
  <r>
    <s v="Administrator II"/>
    <s v="Director of Communications &amp; Creative Services"/>
    <s v="Communications &amp; Public Affrs"/>
    <x v="3"/>
    <n v="7951"/>
    <n v="95412"/>
    <n v="7951"/>
    <n v="95412"/>
    <n v="7951"/>
    <n v="95412"/>
    <n v="8368"/>
    <n v="100416"/>
    <n v="8368"/>
    <n v="100416"/>
    <n v="8368"/>
    <n v="100416"/>
    <n v="8368"/>
    <n v="100416"/>
    <n v="8368"/>
    <n v="100416"/>
    <n v="8368"/>
    <n v="100416"/>
    <n v="8368"/>
    <n v="100416"/>
    <n v="8368"/>
    <n v="100416"/>
    <n v="8368"/>
    <n v="100416"/>
    <n v="8368"/>
    <n v="100416"/>
    <n v="8368"/>
    <n v="100416"/>
    <n v="8786"/>
    <n v="105432"/>
    <n v="8786"/>
    <n v="105432"/>
    <n v="8786"/>
    <n v="105432"/>
    <n v="8786"/>
    <n v="105432"/>
    <n v="8786"/>
    <n v="105432"/>
    <n v="8786"/>
    <n v="105432"/>
    <n v="8786"/>
    <n v="105432"/>
    <n v="8786"/>
    <n v="105432"/>
    <n v="9225"/>
    <n v="110700"/>
    <n v="9225"/>
    <n v="110700"/>
    <n v="9225"/>
    <n v="110700"/>
    <n v="9225"/>
    <n v="110700"/>
    <n v="9225"/>
    <n v="110700"/>
  </r>
  <r>
    <s v="Administrator II"/>
    <s v="Public Information Officer"/>
    <s v="Strategic Comms &amp; Marketing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17.9"/>
    <n v="15814.8"/>
    <n v="1317.9"/>
    <n v="15814.8"/>
    <n v="1317.9"/>
    <n v="15814.8"/>
    <n v="1317.9"/>
    <n v="15814.8"/>
    <n v="1317.9"/>
    <n v="15814.8"/>
    <n v="1317.9"/>
    <n v="15814.8"/>
    <n v="1317.9"/>
    <n v="15814.8"/>
    <n v="1317.9"/>
    <n v="15814.8"/>
    <n v="1317.9"/>
    <n v="15814.8"/>
    <n v="1317.9"/>
    <n v="15814.8"/>
    <n v="1317.9"/>
    <n v="15814.8"/>
  </r>
  <r>
    <s v="Administrator III"/>
    <s v="Chief of Police"/>
    <s v="University Police"/>
    <x v="1"/>
    <n v="13593"/>
    <n v="163116"/>
    <n v="13593"/>
    <n v="163116"/>
    <n v="13593"/>
    <n v="163116"/>
    <n v="14990"/>
    <n v="179880"/>
    <n v="14990"/>
    <n v="179880"/>
    <n v="14990"/>
    <n v="179880"/>
    <n v="14990"/>
    <n v="179880"/>
    <n v="14990"/>
    <n v="179880"/>
    <n v="14990"/>
    <n v="179880"/>
    <n v="14990"/>
    <n v="179880"/>
    <n v="14990"/>
    <n v="179880"/>
    <n v="14990"/>
    <n v="179880"/>
    <n v="14990"/>
    <n v="179880"/>
    <n v="14990"/>
    <n v="179880"/>
    <n v="15740"/>
    <n v="188880"/>
    <n v="15740"/>
    <n v="188880"/>
    <m/>
    <m/>
    <m/>
    <m/>
    <m/>
    <m/>
    <m/>
    <m/>
    <m/>
    <m/>
    <m/>
    <m/>
    <m/>
    <m/>
    <m/>
    <m/>
    <m/>
    <m/>
    <m/>
    <m/>
    <m/>
    <m/>
  </r>
  <r>
    <s v="Administrator II/Administrator III"/>
    <s v="Director, Basic Needs/AVP for Coordinated Access, Retention, and Equity Services (CARES)"/>
    <s v="Basic Needs/Student Affairs, VP"/>
    <x v="0"/>
    <n v="7613"/>
    <n v="91356"/>
    <n v="7613"/>
    <n v="91356"/>
    <n v="7613"/>
    <n v="91356"/>
    <n v="7613"/>
    <n v="91356"/>
    <n v="7613"/>
    <n v="91356"/>
    <n v="7613"/>
    <n v="91356"/>
    <n v="7613"/>
    <n v="91356"/>
    <n v="7613"/>
    <n v="91356"/>
    <n v="7613"/>
    <n v="91356"/>
    <n v="7613"/>
    <n v="91356"/>
    <n v="7613"/>
    <n v="91356"/>
    <n v="11932"/>
    <n v="143184"/>
    <n v="11932"/>
    <n v="143184"/>
    <n v="11932"/>
    <n v="143184"/>
    <n v="12529"/>
    <n v="150348"/>
    <n v="12529"/>
    <n v="150348"/>
    <n v="12529"/>
    <n v="150348"/>
    <n v="12529"/>
    <n v="150348"/>
    <n v="12529"/>
    <n v="150348"/>
    <n v="12529"/>
    <n v="150348"/>
    <n v="12529"/>
    <n v="150348"/>
    <n v="12529"/>
    <n v="150348"/>
    <n v="13155"/>
    <n v="157860"/>
    <n v="13155"/>
    <n v="157860"/>
    <n v="13155"/>
    <n v="157860"/>
    <n v="13155"/>
    <n v="157860"/>
    <n v="13155"/>
    <n v="157860"/>
  </r>
  <r>
    <s v="Administrator IV"/>
    <s v="Administrator IV"/>
    <s v="CSUS Stockton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46.875"/>
    <n v="36562.5"/>
    <n v="3046.875"/>
    <n v="36562.5"/>
    <n v="3046.875"/>
    <n v="36562.5"/>
    <n v="3046.875"/>
    <n v="36562.5"/>
    <n v="17063"/>
    <n v="204756"/>
    <n v="17063"/>
    <n v="204756"/>
  </r>
  <r>
    <s v="Administrator IV"/>
    <s v="Dean of Stockton Campus"/>
    <s v="CSUS Stockton"/>
    <x v="2"/>
    <m/>
    <m/>
    <m/>
    <m/>
    <m/>
    <m/>
    <m/>
    <m/>
    <m/>
    <m/>
    <m/>
    <m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6250"/>
    <n v="195000"/>
    <n v="17063"/>
    <n v="204756"/>
    <n v="17063"/>
    <n v="204756"/>
    <n v="17063"/>
    <n v="204756"/>
    <n v="3046.875"/>
    <n v="36562.5"/>
    <n v="3046.875"/>
    <n v="36562.5"/>
  </r>
  <r>
    <s v="Administrator III"/>
    <s v="Chief of Staff, Provost's Office"/>
    <s v="Academic Affairs, Provost VPAA"/>
    <x v="2"/>
    <n v="9695"/>
    <n v="116340"/>
    <n v="9695"/>
    <n v="116340"/>
    <n v="9695"/>
    <n v="116340"/>
    <n v="9695"/>
    <n v="116340"/>
    <n v="9695"/>
    <n v="116340"/>
    <n v="9695"/>
    <n v="116340"/>
    <n v="9695"/>
    <n v="116340"/>
    <n v="9695"/>
    <n v="116340"/>
    <n v="9695"/>
    <n v="116340"/>
    <n v="9695"/>
    <n v="116340"/>
    <n v="9695"/>
    <n v="116340"/>
    <n v="9695"/>
    <n v="116340"/>
    <n v="9695"/>
    <n v="116340"/>
    <n v="9695"/>
    <n v="116340"/>
    <n v="10180"/>
    <n v="122160"/>
    <n v="12216"/>
    <n v="146592"/>
    <n v="12216"/>
    <n v="146592"/>
    <n v="12216"/>
    <n v="146592"/>
    <n v="12216"/>
    <n v="146592"/>
    <n v="12216"/>
    <n v="146592"/>
    <n v="12216"/>
    <n v="146592"/>
    <n v="12216"/>
    <n v="146592"/>
    <n v="12827"/>
    <n v="153924"/>
    <n v="12827"/>
    <n v="153924"/>
    <n v="12827"/>
    <n v="153924"/>
    <n v="12827"/>
    <n v="153924"/>
    <n v="12827"/>
    <n v="153924"/>
  </r>
  <r>
    <s v="Administrator II"/>
    <s v="Director of Annual Giving and Philanthropic Services"/>
    <s v="Advancement Services"/>
    <x v="3"/>
    <n v="7818"/>
    <n v="93816"/>
    <n v="7818"/>
    <n v="93816"/>
    <n v="7818"/>
    <n v="93816"/>
    <n v="7818"/>
    <n v="93816"/>
    <n v="7818"/>
    <n v="93816"/>
    <n v="7818"/>
    <n v="93816"/>
    <n v="7818"/>
    <n v="93816"/>
    <n v="7818"/>
    <n v="93816"/>
    <n v="7818"/>
    <n v="93816"/>
    <n v="7818"/>
    <n v="93816"/>
    <n v="7818"/>
    <n v="93816"/>
    <n v="7818"/>
    <n v="93816"/>
    <n v="7818"/>
    <n v="93816"/>
    <n v="7818"/>
    <n v="93816"/>
    <n v="8209"/>
    <n v="98508"/>
    <n v="8209"/>
    <n v="98508"/>
    <n v="8209"/>
    <n v="98508"/>
    <n v="8209"/>
    <n v="98508"/>
    <n v="8209"/>
    <n v="98508"/>
    <n v="8209"/>
    <n v="98508"/>
    <n v="8209"/>
    <n v="98508"/>
    <n v="8209"/>
    <n v="98508"/>
    <n v="8619"/>
    <n v="103428"/>
    <n v="8619"/>
    <n v="103428"/>
    <n v="8619"/>
    <n v="103428"/>
    <n v="8619"/>
    <n v="103428"/>
    <n v="8619"/>
    <n v="103428"/>
  </r>
  <r>
    <s v="Administrator IV"/>
    <s v="Dean College of Human &amp;Soc Sci"/>
    <s v="Col of Arts, Human &amp; Soc Sci"/>
    <x v="2"/>
    <n v="17302"/>
    <n v="207624"/>
    <n v="17302"/>
    <n v="207624"/>
    <n v="17302"/>
    <n v="207624"/>
    <n v="17302"/>
    <n v="207624"/>
    <n v="17302"/>
    <n v="207624"/>
    <n v="17302"/>
    <n v="207624"/>
    <n v="17302"/>
    <n v="207624"/>
    <n v="17302"/>
    <n v="207624"/>
    <n v="17302"/>
    <n v="207624"/>
    <n v="17302"/>
    <n v="207624"/>
    <n v="17302"/>
    <n v="207624"/>
    <n v="17302"/>
    <n v="207624"/>
    <n v="17302"/>
    <n v="207624"/>
    <n v="17302"/>
    <n v="207624"/>
    <n v="18167"/>
    <n v="218004"/>
    <n v="18167"/>
    <n v="218004"/>
    <n v="18167"/>
    <n v="218004"/>
    <n v="18167"/>
    <n v="218004"/>
    <n v="18167"/>
    <n v="218004"/>
    <n v="18167"/>
    <n v="218004"/>
    <n v="18167"/>
    <n v="218004"/>
    <n v="18167"/>
    <n v="218004"/>
    <n v="19075"/>
    <n v="228900"/>
    <n v="19075"/>
    <n v="228900"/>
    <n v="19075"/>
    <n v="228900"/>
    <n v="19075"/>
    <n v="228900"/>
    <n v="19075"/>
    <n v="228900"/>
  </r>
  <r>
    <s v="Administrator I"/>
    <s v="Program Director, Civic Action Fellows Program"/>
    <s v="Academic Affairs, Provost VPAA"/>
    <x v="2"/>
    <n v="5725"/>
    <n v="68700"/>
    <n v="5725"/>
    <n v="68700"/>
    <n v="5725"/>
    <n v="68700"/>
    <n v="5725"/>
    <n v="68700"/>
    <n v="5725"/>
    <n v="68700"/>
    <n v="5725"/>
    <n v="68700"/>
    <n v="6012"/>
    <n v="72144"/>
    <n v="6012"/>
    <n v="72144"/>
    <n v="6012"/>
    <n v="72144"/>
    <n v="6012"/>
    <n v="72144"/>
    <n v="6012"/>
    <n v="72144"/>
    <n v="6012"/>
    <n v="72144"/>
    <n v="6012"/>
    <n v="72144"/>
    <n v="6012"/>
    <n v="72144"/>
    <n v="6313"/>
    <n v="75756"/>
    <n v="6313"/>
    <n v="75756"/>
    <n v="6313"/>
    <n v="75756"/>
    <n v="6313"/>
    <n v="75756"/>
    <n v="6313"/>
    <n v="75756"/>
    <n v="6313"/>
    <n v="75756"/>
    <n v="6313"/>
    <n v="75756"/>
    <n v="6313"/>
    <n v="75756"/>
    <n v="6629"/>
    <n v="79548"/>
    <n v="6629"/>
    <n v="79548"/>
    <n v="6629"/>
    <n v="79548"/>
    <n v="6629"/>
    <n v="79548"/>
    <n v="6629"/>
    <n v="79548"/>
  </r>
  <r>
    <s v="Administrator IV"/>
    <s v="Interim Chief of Staff to the President"/>
    <s v="President's Office Admin"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750"/>
    <n v="225000"/>
    <n v="18750"/>
    <n v="225000"/>
    <n v="18750"/>
    <n v="225000"/>
    <n v="18750"/>
    <n v="225000"/>
    <n v="18750"/>
    <n v="225000"/>
    <n v="18750"/>
    <n v="225000"/>
    <n v="18750"/>
    <n v="225000"/>
    <n v="18750"/>
    <n v="225000"/>
  </r>
  <r>
    <s v="Administrator II"/>
    <s v="Director Disability Resource Services"/>
    <s v="Disability Resource Services"/>
    <x v="0"/>
    <n v="8527"/>
    <n v="102324"/>
    <n v="8527"/>
    <n v="102324"/>
    <n v="8527"/>
    <n v="102324"/>
    <n v="8527"/>
    <n v="102324"/>
    <n v="8527"/>
    <n v="102324"/>
    <n v="8527"/>
    <n v="102324"/>
    <n v="8527"/>
    <n v="102324"/>
    <n v="9593"/>
    <n v="115116"/>
    <n v="9593"/>
    <n v="115116"/>
    <n v="9593"/>
    <n v="115116"/>
    <n v="9593"/>
    <n v="115116"/>
    <n v="9593"/>
    <n v="115116"/>
    <n v="9593"/>
    <n v="115116"/>
    <n v="9593"/>
    <n v="115116"/>
    <n v="8953"/>
    <n v="107436"/>
    <n v="8953"/>
    <n v="107436"/>
    <n v="8953"/>
    <n v="107436"/>
    <n v="8953"/>
    <n v="107436"/>
    <n v="8953"/>
    <n v="107436"/>
    <n v="8953"/>
    <n v="107436"/>
    <n v="8953"/>
    <n v="107436"/>
    <n v="8953"/>
    <n v="107436"/>
    <n v="9401"/>
    <n v="112812"/>
    <n v="9401"/>
    <n v="112812"/>
    <n v="9401"/>
    <n v="112812"/>
    <n v="9401"/>
    <n v="112812"/>
    <n v="9401"/>
    <n v="112812"/>
  </r>
  <r>
    <s v="Administrator I"/>
    <s v="Interim Associate Director"/>
    <s v="Housing &amp; Residential Lif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500"/>
    <n v="90000"/>
    <n v="7500"/>
    <n v="90000"/>
    <n v="7500"/>
    <n v="90000"/>
    <n v="7500"/>
    <n v="90000"/>
    <n v="7500"/>
    <n v="90000"/>
    <n v="7500"/>
    <n v="90000"/>
    <n v="7880"/>
    <n v="94560"/>
    <n v="7880"/>
    <n v="94560"/>
    <n v="7880"/>
    <n v="94560"/>
  </r>
  <r>
    <s v="Administrator III"/>
    <s v="Assoc Dean, COE"/>
    <s v="Col of Ed, Kines &amp; Social Work"/>
    <x v="2"/>
    <m/>
    <m/>
    <m/>
    <m/>
    <m/>
    <m/>
    <m/>
    <m/>
    <m/>
    <m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002"/>
    <n v="144024"/>
    <n v="12602"/>
    <n v="151224"/>
    <n v="12602"/>
    <n v="151224"/>
    <n v="12602"/>
    <n v="151224"/>
    <n v="12602"/>
    <n v="151224"/>
    <n v="12602"/>
    <n v="151224"/>
  </r>
  <r>
    <s v="Administrator I"/>
    <s v="Assistant Director Athletics Compliance"/>
    <s v="Athletic Compliance"/>
    <x v="0"/>
    <m/>
    <m/>
    <m/>
    <m/>
    <m/>
    <m/>
    <m/>
    <m/>
    <m/>
    <m/>
    <m/>
    <m/>
    <m/>
    <m/>
    <m/>
    <m/>
    <m/>
    <m/>
    <m/>
    <m/>
    <m/>
    <m/>
    <n v="6293"/>
    <n v="75516"/>
    <n v="6293"/>
    <n v="75516"/>
    <n v="6293"/>
    <n v="75516"/>
    <n v="6293"/>
    <n v="75516"/>
    <n v="6293"/>
    <n v="75516"/>
    <n v="6608"/>
    <n v="79296"/>
    <n v="6608"/>
    <n v="79296"/>
    <n v="6608"/>
    <n v="79296"/>
    <n v="6608"/>
    <n v="79296"/>
    <n v="6608"/>
    <n v="79296"/>
    <n v="6608"/>
    <n v="79296"/>
    <n v="6938"/>
    <n v="83256"/>
    <n v="6938"/>
    <n v="83256"/>
    <n v="6938"/>
    <n v="83256"/>
    <n v="6938"/>
    <n v="83256"/>
    <n v="6938"/>
    <n v="83256"/>
  </r>
  <r>
    <s v="Administrator IV"/>
    <s v="AVP, Academic Affairs"/>
    <s v="Academic Affairs, AVP"/>
    <x v="2"/>
    <n v="15434"/>
    <n v="185208"/>
    <n v="15434"/>
    <n v="185208"/>
    <n v="15434"/>
    <n v="185208"/>
    <n v="15434"/>
    <n v="185208"/>
    <n v="15434"/>
    <n v="185208"/>
    <n v="15434"/>
    <n v="185208"/>
    <n v="15434"/>
    <n v="185208"/>
    <n v="15434"/>
    <n v="185208"/>
    <n v="15434"/>
    <n v="185208"/>
    <n v="15434"/>
    <n v="185208"/>
    <n v="15434"/>
    <n v="185208"/>
    <n v="15434"/>
    <n v="185208"/>
    <n v="15434"/>
    <n v="185208"/>
    <n v="15434"/>
    <n v="185208"/>
    <n v="16206"/>
    <n v="194472"/>
    <n v="16206"/>
    <n v="194472"/>
    <n v="16206"/>
    <n v="194472"/>
    <n v="16206"/>
    <n v="194472"/>
    <n v="16206"/>
    <n v="194472"/>
    <n v="16206"/>
    <n v="194472"/>
    <n v="16206"/>
    <n v="194472"/>
    <n v="16206"/>
    <n v="194472"/>
    <n v="17016"/>
    <n v="204192"/>
    <n v="17016"/>
    <n v="204192"/>
    <n v="17016"/>
    <n v="204192"/>
    <n v="17016"/>
    <n v="204192"/>
    <n v="17016"/>
    <n v="204192"/>
  </r>
  <r>
    <s v="Administrator IV"/>
    <s v="Dean, Graduate Studies &amp; Research"/>
    <s v="Office of Graduate Dean"/>
    <x v="2"/>
    <n v="15381"/>
    <n v="184572"/>
    <n v="15381"/>
    <n v="184572"/>
    <n v="15381"/>
    <n v="184572"/>
    <n v="15381"/>
    <n v="184572"/>
    <n v="15381"/>
    <n v="184572"/>
    <n v="15381"/>
    <n v="184572"/>
    <n v="15381"/>
    <n v="184572"/>
    <n v="15381"/>
    <n v="184572"/>
    <n v="16250"/>
    <n v="195000"/>
    <n v="16250"/>
    <n v="195000"/>
    <n v="16250"/>
    <n v="195000"/>
    <n v="16250"/>
    <n v="195000"/>
    <n v="16250"/>
    <n v="195000"/>
    <n v="16250"/>
    <n v="195000"/>
    <n v="17063"/>
    <n v="204756"/>
    <n v="17063"/>
    <n v="204756"/>
    <n v="17063"/>
    <n v="204756"/>
    <n v="17063"/>
    <n v="204756"/>
    <n v="17063"/>
    <n v="204756"/>
    <m/>
    <m/>
    <m/>
    <m/>
    <m/>
    <m/>
    <m/>
    <m/>
    <m/>
    <m/>
    <m/>
    <m/>
    <m/>
    <m/>
    <m/>
    <m/>
  </r>
  <r>
    <s v="Administrator I"/>
    <s v="Support Services Manager"/>
    <s v="Mail Services"/>
    <x v="1"/>
    <m/>
    <m/>
    <m/>
    <m/>
    <m/>
    <m/>
    <m/>
    <m/>
    <m/>
    <m/>
    <m/>
    <m/>
    <m/>
    <m/>
    <m/>
    <m/>
    <m/>
    <m/>
    <m/>
    <m/>
    <m/>
    <m/>
    <m/>
    <m/>
    <m/>
    <m/>
    <m/>
    <m/>
    <n v="6270"/>
    <n v="75240"/>
    <n v="6270"/>
    <n v="75240"/>
    <n v="6270"/>
    <n v="75240"/>
    <n v="6270"/>
    <n v="75240"/>
    <n v="6270"/>
    <n v="75240"/>
    <n v="6270"/>
    <n v="75240"/>
    <n v="6270"/>
    <n v="75240"/>
    <n v="6270"/>
    <n v="75240"/>
    <n v="6584"/>
    <n v="79008"/>
    <n v="6584"/>
    <n v="79008"/>
    <n v="6584"/>
    <n v="79008"/>
    <n v="6584"/>
    <n v="79008"/>
    <n v="6584"/>
    <n v="79008"/>
  </r>
  <r>
    <s v="Administrator II"/>
    <s v="Acting Lieutenant"/>
    <s v="University Police"/>
    <x v="1"/>
    <m/>
    <m/>
    <m/>
    <m/>
    <m/>
    <m/>
    <m/>
    <m/>
    <m/>
    <m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0700"/>
    <n v="128400"/>
    <n v="11235"/>
    <n v="134820"/>
    <n v="11735"/>
    <n v="140820"/>
    <n v="11735"/>
    <n v="140820"/>
    <n v="11735"/>
    <n v="140820"/>
    <n v="11735"/>
    <n v="140820"/>
  </r>
  <r>
    <s v="Administrator II"/>
    <s v="Information Security Officer"/>
    <s v="Information Technology"/>
    <x v="1"/>
    <n v="11379"/>
    <n v="136548"/>
    <m/>
    <m/>
    <n v="11379"/>
    <n v="136548"/>
    <n v="11379"/>
    <n v="136548"/>
    <n v="11379"/>
    <n v="136548"/>
    <n v="11379"/>
    <n v="136548"/>
    <n v="11379"/>
    <n v="136548"/>
    <n v="11379"/>
    <n v="136548"/>
    <n v="11379"/>
    <n v="136548"/>
    <n v="11379"/>
    <n v="136548"/>
    <n v="11379"/>
    <n v="136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29079A-6457-4662-B1B1-FDF48A8255DE}" name="Monthly Salary x Division" cacheId="0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I29" firstHeaderRow="1" firstDataRow="2" firstDataCol="1"/>
  <pivotFields count="58">
    <pivotField showAll="0"/>
    <pivotField showAll="0"/>
    <pivotField showAll="0"/>
    <pivotField axis="axisCol" showAll="0">
      <items count="9">
        <item x="2"/>
        <item x="1"/>
        <item x="4"/>
        <item x="5"/>
        <item x="6"/>
        <item x="0"/>
        <item m="1" x="7"/>
        <item x="3"/>
        <item t="default"/>
      </items>
    </pivotField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</pivotFields>
  <rowFields count="1">
    <field x="-2"/>
  </rowFields>
  <rowItems count="2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7"/>
    </i>
    <i t="grand">
      <x/>
    </i>
  </colItems>
  <dataFields count="27">
    <dataField name="Sum of Feb 2023 Monthly Rate" fld="4" baseField="0" baseItem="0"/>
    <dataField name="Sum of Mar 2023 Monthly Rate" fld="6" baseField="0" baseItem="0"/>
    <dataField name="Sum of Apr 2023 Monthly Rate" fld="8" baseField="0" baseItem="0"/>
    <dataField name="Sum of May 2023 Monthly Rate" fld="10" baseField="0" baseItem="0"/>
    <dataField name="Sum of June 2023 Monthly Rate" fld="12" baseField="0" baseItem="0"/>
    <dataField name="Sum of July 2023 Monthly Rate" fld="14" baseField="0" baseItem="0"/>
    <dataField name="Sum of Aug 2023 Monthly Rate" fld="16" baseField="0" baseItem="0"/>
    <dataField name="Sum of Sep 2023 Monthly Rate" fld="18" baseField="0" baseItem="0"/>
    <dataField name="Sum of Oct 2023 Monthly Rate" fld="20" baseField="0" baseItem="0"/>
    <dataField name="Sum of Nov 2023 Monthly Rate" fld="22" baseField="0" baseItem="0"/>
    <dataField name="Sum of Dec 2023 Monthly Rate" fld="24" baseField="0" baseItem="0"/>
    <dataField name="Sum of Jan 2024 Monthly Rate" fld="26" baseField="0" baseItem="0"/>
    <dataField name="Sum of Feb 2024 Monthly Rate" fld="28" baseField="0" baseItem="0"/>
    <dataField name="Sum of Mar 2024 Monthly Rate" fld="30" baseField="0" baseItem="0"/>
    <dataField name="Sum of Apr 2024 Monthly Rate" fld="32" baseField="0" baseItem="0"/>
    <dataField name="Sum of May 2024 Monthly Rate" fld="34" baseField="0" baseItem="0"/>
    <dataField name="Sum of June 2024 Monthly Rate" fld="36" baseField="0" baseItem="0"/>
    <dataField name="Sum of July 2024 Monthly Rate" fld="38" baseField="0" baseItem="0"/>
    <dataField name="Sum of Aug 2024 Monthly Rate" fld="40" baseField="0" baseItem="0"/>
    <dataField name="Sum of Sep 2024 Monthly Rate" fld="42" baseField="0" baseItem="0"/>
    <dataField name="Sum of Oct 2024 Monthly Rate" fld="44" baseField="0" baseItem="0"/>
    <dataField name="Sum of Nov 2024 Monthly Rate" fld="46" baseField="0" baseItem="0"/>
    <dataField name="Sum of Dec 2024 Monthly Rate" fld="48" baseField="0" baseItem="0"/>
    <dataField name="Sum of Jan 2025 Monthly Rate" fld="50" baseField="0" baseItem="0"/>
    <dataField name="Sum of Feb 2025 Monthly Rate" fld="52" baseField="0" baseItem="0"/>
    <dataField name="Sum of Mar 2025 Monthly Rate" fld="54" baseField="0" baseItem="0"/>
    <dataField name="Sum of Apr 2025 Monthly Rate" fld="56" baseField="0" baseItem="0"/>
  </dataFields>
  <formats count="1">
    <format dxfId="3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A6C3B-FE87-41A0-A66B-E7469F1CDB51}" name="Totals_x_Division" cacheId="0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I29" firstHeaderRow="1" firstDataRow="2" firstDataCol="1"/>
  <pivotFields count="58">
    <pivotField showAll="0"/>
    <pivotField showAll="0"/>
    <pivotField showAll="0"/>
    <pivotField axis="axisCol" showAll="0">
      <items count="9">
        <item x="2"/>
        <item x="1"/>
        <item x="4"/>
        <item x="5"/>
        <item x="6"/>
        <item x="0"/>
        <item m="1" x="7"/>
        <item x="3"/>
        <item t="default"/>
      </items>
    </pivotField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</pivotFields>
  <rowFields count="1">
    <field x="-2"/>
  </rowFields>
  <rowItems count="2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7"/>
    </i>
    <i t="grand">
      <x/>
    </i>
  </colItems>
  <dataFields count="27">
    <dataField name="Sum of AY2223 Annual Rate as of Feb 23" fld="5" baseField="0" baseItem="0"/>
    <dataField name="Sum of AY2223 Annual Rate as of Mar 23" fld="7" baseField="0" baseItem="0"/>
    <dataField name="Sum of AY2223 Annual Rate as of Apr 23" fld="9" baseField="0" baseItem="0"/>
    <dataField name="Sum of AY2223 Annual Rate as of May 23" fld="11" baseField="0" baseItem="0"/>
    <dataField name="Sum of AY2223 Annual Rate as of June 23" fld="13" baseField="0" baseItem="0"/>
    <dataField name="Sum of AY2324 Annual Rate as of July 23" fld="15" baseField="0" baseItem="0"/>
    <dataField name="Sum of AY2324 Annual Rate as of Aug 23" fld="17" baseField="0" baseItem="0"/>
    <dataField name="Sum of AY2324 Annual Rate as of Sep 23" fld="19" baseField="0" baseItem="0"/>
    <dataField name="Sum of AY2324 Annual Rate as of Oct 23" fld="21" baseField="0" baseItem="0"/>
    <dataField name="Sum of AY2324 Annual Rate as of Nov 23" fld="23" baseField="0" baseItem="0"/>
    <dataField name="Sum of AY2324 Annual Rate as of Dec 23" fld="25" baseField="0" baseItem="0"/>
    <dataField name="Sum of AY2324 Annual Rate as of Jan 24" fld="27" baseField="0" baseItem="0"/>
    <dataField name="Sum of AY2324 Annual Rate as of Feb 24" fld="29" baseField="0" baseItem="0"/>
    <dataField name="Sum of AY2324 Annual Rate as of Mar 24" fld="31" baseField="0" baseItem="0"/>
    <dataField name="Sum of AY2324 Annual Rate as of Apr 24" fld="33" baseField="0" baseItem="0"/>
    <dataField name="Sum of AY2324 Annual Rate as of May 24" fld="35" baseField="0" baseItem="0"/>
    <dataField name="Sum of AY2324 Annual Rate as of June 24" fld="37" baseField="0" baseItem="0"/>
    <dataField name="Sum of AY2425 Annual Rate as of July 24" fld="39" baseField="0" baseItem="0"/>
    <dataField name="Sum of AY2425 Annual Rate as of Aug 24" fld="41" baseField="0" baseItem="0"/>
    <dataField name="Sum of AY2425 Annual Rate as of Sep 24" fld="43" baseField="0" baseItem="0"/>
    <dataField name="Sum of AY2425 Annual Rate as of Oct 24" fld="45" baseField="0" baseItem="0"/>
    <dataField name="Sum of AY2425 Annual Rate as of nov 24" fld="47" baseField="0" baseItem="0"/>
    <dataField name="Sum of AY2425 Annual Rate as of Dec 24" fld="49" baseField="0" baseItem="0"/>
    <dataField name="Sum of AY2425 Annual Rate as of Jan 25" fld="51" baseField="0" baseItem="0"/>
    <dataField name="Sum of AY2425 Annual Rate as of Feb 25" fld="53" baseField="0" baseItem="0"/>
    <dataField name="Sum of AY2425 Annual Rate as of Mar 25" fld="55" baseField="0" baseItem="0"/>
    <dataField name="Sum of AY2425 Annual Rate as of Apr 25" fld="57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156353-D107-4051-97D6-263B4C5572CF}" name="MPP Counts x Division" cacheId="0" dataOnRows="1" applyNumberFormats="0" applyBorderFormats="0" applyFontFormats="0" applyPatternFormats="0" applyAlignmentFormats="0" applyWidthHeightFormats="1" dataCaption="Monthly Count" updatedVersion="8" minRefreshableVersion="3" useAutoFormatting="1" itemPrintTitles="1" createdVersion="8" indent="0" outline="1" outlineData="1" multipleFieldFilters="0" rowHeaderCaption="Division" colHeaderCaption="Division">
  <location ref="A1:I29" firstHeaderRow="1" firstDataRow="2" firstDataCol="1"/>
  <pivotFields count="58">
    <pivotField showAll="0"/>
    <pivotField showAll="0"/>
    <pivotField showAll="0"/>
    <pivotField axis="axisCol" showAll="0">
      <items count="9">
        <item x="2"/>
        <item x="1"/>
        <item x="4"/>
        <item x="5"/>
        <item x="6"/>
        <item x="0"/>
        <item m="1" x="7"/>
        <item x="3"/>
        <item t="default"/>
      </items>
    </pivotField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showAll="0"/>
  </pivotFields>
  <rowFields count="1">
    <field x="-2"/>
  </rowFields>
  <rowItems count="2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7"/>
    </i>
    <i t="grand">
      <x/>
    </i>
  </colItems>
  <dataFields count="27">
    <dataField name="Count of Feb 2023 Monthly Rate" fld="4" subtotal="count" baseField="3" baseItem="0"/>
    <dataField name="Count of Mar 2023 Monthly Rate" fld="6" subtotal="count" baseField="3" baseItem="0"/>
    <dataField name="Count of Apr 2023 Monthly Rate" fld="8" subtotal="count" baseField="3" baseItem="0"/>
    <dataField name="Count of May 2023 Monthly Rate" fld="10" subtotal="count" baseField="3" baseItem="0"/>
    <dataField name="Count of June 2023 Monthly Rate" fld="12" subtotal="count" baseField="3" baseItem="0"/>
    <dataField name="Count of July 2023 Monthly Rate" fld="14" subtotal="count" baseField="3" baseItem="0"/>
    <dataField name="Count of Aug 2023 Monthly Rate" fld="16" subtotal="count" baseField="3" baseItem="0"/>
    <dataField name="Count of Sep 2023 Monthly Rate" fld="18" subtotal="count" baseField="3" baseItem="0"/>
    <dataField name="Count of Oct 2023 Monthly Rate" fld="20" subtotal="count" baseField="3" baseItem="0"/>
    <dataField name="Count of Nov 2023 Monthly Rate" fld="22" subtotal="count" baseField="3" baseItem="0"/>
    <dataField name="Count of Dec 2023 Monthly Rate" fld="24" subtotal="count" baseField="3" baseItem="0"/>
    <dataField name="Count of Jan 2024 Monthly Rate" fld="26" subtotal="count" baseField="3" baseItem="0"/>
    <dataField name="Count of Feb 2024 Monthly Rate" fld="28" subtotal="count" baseField="3" baseItem="0"/>
    <dataField name="Count of Mar 2024 Monthly Rate" fld="30" subtotal="count" baseField="3" baseItem="0"/>
    <dataField name="Count of Apr 2024 Monthly Rate" fld="32" subtotal="count" baseField="3" baseItem="0"/>
    <dataField name="Count of May 2024 Monthly Rate" fld="34" subtotal="count" baseField="3" baseItem="0"/>
    <dataField name="Count of June 2024 Monthly Rate" fld="36" subtotal="count" baseField="3" baseItem="0"/>
    <dataField name="Count of July 2024 Monthly Rate" fld="38" subtotal="count" baseField="3" baseItem="0"/>
    <dataField name="Count of Aug 2024 Monthly Rate" fld="40" subtotal="count" baseField="3" baseItem="0"/>
    <dataField name="Count of Sep 2024 Monthly Rate" fld="42" subtotal="count" baseField="3" baseItem="0"/>
    <dataField name="Count of Oct 2024 Monthly Rate" fld="44" subtotal="count" baseField="3" baseItem="0"/>
    <dataField name="Count of Nov 2024 Monthly Rate" fld="46" subtotal="count" baseField="3" baseItem="0"/>
    <dataField name="Count of Dec 2024 Monthly Rate" fld="48" subtotal="count" baseField="3" baseItem="0"/>
    <dataField name="Count of Jan 2025 Monthly Rate" fld="50" subtotal="count" baseField="3" baseItem="0"/>
    <dataField name="Count of Feb 2025 Monthly Rate" fld="52" subtotal="count" baseField="3" baseItem="0"/>
    <dataField name="Count of Mar 2025 Monthly Rate" fld="54" subtotal="count" baseField="3" baseItem="0"/>
    <dataField name="Count of Apr 2025 Monthly Rate" fld="56" subtotal="count" baseField="3" baseItem="0"/>
  </dataFields>
  <formats count="1">
    <format dxfId="0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6CF26-9B8D-47A5-AB19-E10010349877}" name="MPP_All_Data" displayName="MPP_All_Data" ref="C1:BH156" totalsRowShown="0" headerRowDxfId="128" dataDxfId="127" dataCellStyle="Currency">
  <autoFilter ref="C1:BH156" xr:uid="{AB46CF26-9B8D-47A5-AB19-E10010349877}"/>
  <tableColumns count="58">
    <tableColumn id="1" xr3:uid="{5101B2AB-2670-4E47-A593-8D0361BCFDD6}" name="Job Title" dataDxfId="126"/>
    <tableColumn id="2" xr3:uid="{D9047384-DFCE-447E-B2B0-FF7C1C4792C9}" name="Working Title" dataDxfId="125"/>
    <tableColumn id="3" xr3:uid="{717B2A92-7B8D-4427-9C46-C2AAEBD5B8C2}" name="Dept" dataDxfId="124"/>
    <tableColumn id="4" xr3:uid="{588C14DC-E621-4387-A7AD-3A8EC11270D7}" name="Division" dataDxfId="123"/>
    <tableColumn id="5" xr3:uid="{20BD49AD-9BB7-44EB-AAB0-C9F1194E9CE3}" name="Feb 2023 Monthly Rate" dataDxfId="122" dataCellStyle="Currency"/>
    <tableColumn id="6" xr3:uid="{59FCFDB7-64F4-42A6-8DDB-C32301F9F72C}" name="AY2223 Annual Rate as of Feb 23" dataDxfId="121" dataCellStyle="Currency"/>
    <tableColumn id="7" xr3:uid="{AE17BEFB-D5F4-4EAD-A685-6D21516F78DF}" name="Mar 2023 Monthly Rate" dataDxfId="120" dataCellStyle="Currency"/>
    <tableColumn id="8" xr3:uid="{D59A9CEE-2E36-4B42-97B1-90B9F9F48C0C}" name="AY2223 Annual Rate as of Mar 23" dataDxfId="119" dataCellStyle="Currency"/>
    <tableColumn id="9" xr3:uid="{E5F9C0BE-C412-4FC4-95E8-889037FD8E9C}" name="Apr 2023 Monthly Rate" dataDxfId="118" dataCellStyle="Currency"/>
    <tableColumn id="10" xr3:uid="{0AFBA5B9-3CE5-4247-820B-05CF7F0D142F}" name="AY2223 Annual Rate as of Apr 23" dataDxfId="117" dataCellStyle="Currency"/>
    <tableColumn id="11" xr3:uid="{9F69936F-82B0-4BF1-8BE0-5F0EB08F0B53}" name="May 2023 Monthly Rate" dataDxfId="116" dataCellStyle="Currency"/>
    <tableColumn id="12" xr3:uid="{3BB5F91B-FCF7-4B27-830C-4130F7CF5923}" name="AY2223 Annual Rate as of May 23" dataDxfId="115" dataCellStyle="Currency"/>
    <tableColumn id="13" xr3:uid="{245ADA8D-015D-420C-ADB6-21588CF5ECCE}" name="June 2023 Monthly Rate" dataDxfId="114" dataCellStyle="Currency"/>
    <tableColumn id="14" xr3:uid="{048F4C34-3D01-4FBF-A4E2-C8CD7313150A}" name="AY2223 Annual Rate as of June 23" dataDxfId="113" dataCellStyle="Currency"/>
    <tableColumn id="15" xr3:uid="{B6CD6B85-5F00-4C35-9641-DEDAD117DA3D}" name="July 2023 Monthly Rate" dataDxfId="112" dataCellStyle="Currency"/>
    <tableColumn id="16" xr3:uid="{73DCBE73-AC9E-4369-89A3-18EC495B30A2}" name="AY2324 Annual Rate as of July 23" dataDxfId="111" dataCellStyle="Currency"/>
    <tableColumn id="17" xr3:uid="{C3AF7DEF-5B6D-4587-9DBA-51457DBC3F70}" name="Aug 2023 Monthly Rate" dataDxfId="110" dataCellStyle="Currency"/>
    <tableColumn id="18" xr3:uid="{D443154B-88A6-41BB-B0D7-03CDC69109F9}" name="AY2324 Annual Rate as of Aug 23" dataDxfId="109" dataCellStyle="Currency"/>
    <tableColumn id="19" xr3:uid="{9750EF50-7E9C-4859-8ABF-D2B3C7FDF41E}" name="Sep 2023 Monthly Rate" dataDxfId="108" dataCellStyle="Currency"/>
    <tableColumn id="20" xr3:uid="{B0F96C09-F341-42F6-B86F-1A2BEA6F4F0B}" name="AY2324 Annual Rate as of Sep 23" dataDxfId="107" dataCellStyle="Currency"/>
    <tableColumn id="21" xr3:uid="{DB97AFD2-4A3A-4265-ADB6-AF46EE7D8582}" name="Oct 2023 Monthly Rate" dataDxfId="106" dataCellStyle="Currency"/>
    <tableColumn id="22" xr3:uid="{C1D9B2C3-4AFB-4F40-AD77-73EF91EBA58E}" name="AY2324 Annual Rate as of Oct 23" dataDxfId="105" dataCellStyle="Currency"/>
    <tableColumn id="23" xr3:uid="{ED3DA975-464C-4422-B57A-0E413FF0A887}" name="Nov 2023 Monthly Rate" dataDxfId="104" dataCellStyle="Currency"/>
    <tableColumn id="24" xr3:uid="{B8FE5D8F-20F4-4521-95BB-120ECAE6C032}" name="AY2324 Annual Rate as of Nov 23" dataDxfId="103" dataCellStyle="Currency"/>
    <tableColumn id="25" xr3:uid="{E6B53BAB-0EC6-4159-A389-88A9775E6BE3}" name="Dec 2023 Monthly Rate" dataDxfId="102" dataCellStyle="Currency"/>
    <tableColumn id="26" xr3:uid="{C5D1A146-6950-43EB-A436-21DAA76C12CB}" name="AY2324 Annual Rate as of Dec 23" dataDxfId="101" dataCellStyle="Currency"/>
    <tableColumn id="27" xr3:uid="{F05ADD26-E1E7-4CCE-91B3-63D28EC36D71}" name="Jan 2024 Monthly Rate" dataDxfId="100" dataCellStyle="Currency"/>
    <tableColumn id="28" xr3:uid="{FA45408F-3ED9-4F1B-9E2A-37E5044D3CAB}" name="AY2324 Annual Rate as of Jan 24" dataDxfId="99" dataCellStyle="Currency"/>
    <tableColumn id="29" xr3:uid="{F415121F-614F-4704-9F36-AA0745A6494E}" name="Feb 2024 Monthly Rate" dataDxfId="98" dataCellStyle="Currency"/>
    <tableColumn id="30" xr3:uid="{B447963E-EFCB-4A25-BBB5-0120A0522150}" name="AY2324 Annual Rate as of Feb 24" dataDxfId="97" dataCellStyle="Currency"/>
    <tableColumn id="31" xr3:uid="{3016BD04-C866-4C47-9091-75DA515AB809}" name="Mar 2024 Monthly Rate" dataDxfId="96" dataCellStyle="Currency"/>
    <tableColumn id="32" xr3:uid="{43E102BF-7BF7-48BA-814B-4A0BCC3D2D19}" name="AY2324 Annual Rate as of Mar 24" dataDxfId="95" dataCellStyle="Currency"/>
    <tableColumn id="33" xr3:uid="{96001A67-36AD-4593-A900-32DA57A9F459}" name="Apr 2024 Monthly Rate" dataDxfId="94" dataCellStyle="Currency"/>
    <tableColumn id="34" xr3:uid="{491C9C35-0E84-4449-89FA-2C9E5925326E}" name="AY2324 Annual Rate as of Apr 24" dataDxfId="93" dataCellStyle="Currency"/>
    <tableColumn id="35" xr3:uid="{FA121F4C-468C-4A78-A69F-F958E55F5AB9}" name="May 2024 Monthly Rate" dataDxfId="92" dataCellStyle="Currency"/>
    <tableColumn id="36" xr3:uid="{35FC03CC-DB88-432B-A2DC-7A6393A784C7}" name="AY2324 Annual Rate as of May 24" dataDxfId="91" dataCellStyle="Currency"/>
    <tableColumn id="37" xr3:uid="{63DEFEC9-B70B-4DFF-AFF6-DF5558983816}" name="June 2024 Monthly Rate" dataDxfId="90" dataCellStyle="Currency"/>
    <tableColumn id="38" xr3:uid="{A6672DE7-D117-4F9D-8A7D-4E3B3FDF2DBC}" name="AY2324 Annual Rate as of June 24" dataDxfId="89" dataCellStyle="Currency"/>
    <tableColumn id="39" xr3:uid="{EE365607-4420-4789-814B-F6834F124F20}" name="July 2024 Monthly Rate" dataDxfId="88" dataCellStyle="Currency"/>
    <tableColumn id="40" xr3:uid="{826BA0F7-FAAB-482E-9A74-39C9099587C3}" name="AY2425 Annual Rate as of July 24" dataDxfId="87" dataCellStyle="Currency"/>
    <tableColumn id="41" xr3:uid="{44504465-4684-4425-817C-A73DFCAA48E6}" name="Aug 2024 Monthly Rate" dataDxfId="86" dataCellStyle="Currency"/>
    <tableColumn id="42" xr3:uid="{9F9BFCEE-24DA-432E-808B-55FA722CB098}" name="AY2425 Annual Rate as of Aug 24" dataDxfId="85" dataCellStyle="Currency"/>
    <tableColumn id="43" xr3:uid="{73A04843-101D-4C31-B956-C07F7E848AD2}" name="Sep 2024 Monthly Rate" dataDxfId="84" dataCellStyle="Currency"/>
    <tableColumn id="44" xr3:uid="{435A5840-4AF4-4C23-9BF9-A7725B8CFEDE}" name="AY2425 Annual Rate as of Sep 24" dataDxfId="83" dataCellStyle="Currency"/>
    <tableColumn id="45" xr3:uid="{EBE11C71-6BDB-44E0-B20E-8AFDD409C809}" name="Oct 2024 Monthly Rate" dataDxfId="82" dataCellStyle="Currency"/>
    <tableColumn id="46" xr3:uid="{D1026EC4-484D-490A-ABCD-8AB687D7BAC6}" name="AY2425 Annual Rate as of Oct 24" dataDxfId="81" dataCellStyle="Currency"/>
    <tableColumn id="47" xr3:uid="{A319F08E-C2B5-4BB5-8CFC-A531C1B393DA}" name="Nov 2024 Monthly Rate" dataDxfId="80" dataCellStyle="Currency"/>
    <tableColumn id="48" xr3:uid="{CA14A9D5-CB3B-4AA0-B805-DB47D8A8198D}" name="AY2425 Annual Rate as of nov 24" dataDxfId="79" dataCellStyle="Currency"/>
    <tableColumn id="49" xr3:uid="{913342AE-A776-4F2B-A2FE-FE9BA6C76A6F}" name="Dec 2024 Monthly Rate" dataDxfId="78" dataCellStyle="Currency"/>
    <tableColumn id="50" xr3:uid="{7185ACD7-9B4B-4EA3-9AE9-5066B34F6A50}" name="AY2425 Annual Rate as of Dec 24" dataDxfId="77" dataCellStyle="Currency"/>
    <tableColumn id="51" xr3:uid="{A51902E5-0948-4DEB-90FF-90B31D0DC57F}" name="Jan 2025 Monthly Rate" dataDxfId="76" dataCellStyle="Currency"/>
    <tableColumn id="52" xr3:uid="{81B2F878-A5F6-433A-8584-888FCC178989}" name="AY2425 Annual Rate as of Jan 25" dataDxfId="75" dataCellStyle="Currency"/>
    <tableColumn id="53" xr3:uid="{DE9CB567-201C-4BA3-8CCB-54A4E63D0CA3}" name="Feb 2025 Monthly Rate" dataDxfId="74" dataCellStyle="Currency"/>
    <tableColumn id="54" xr3:uid="{0B5124CD-023F-413F-8801-5E5CFEFC94B6}" name="AY2425 Annual Rate as of Feb 25" dataDxfId="73" dataCellStyle="Currency"/>
    <tableColumn id="55" xr3:uid="{ECBFFD79-AA79-4439-A3FC-9CE42708865D}" name="Mar 2025 Monthly Rate" dataDxfId="72" dataCellStyle="Currency"/>
    <tableColumn id="56" xr3:uid="{98789453-4FFA-4AB8-A5BB-8E5A7F330C75}" name="AY2425 Annual Rate as of Mar 25" dataDxfId="71" dataCellStyle="Currency"/>
    <tableColumn id="57" xr3:uid="{3B1924A2-322C-4565-A936-6A3F99935A26}" name="Apr 2025 Monthly Rate" dataDxfId="70" dataCellStyle="Currency"/>
    <tableColumn id="58" xr3:uid="{B6F9F055-8E22-4B32-8C7D-D50B29B44D64}" name="AY2425 Annual Rate as of Apr 25" dataDxfId="69" dataCellStyle="Currenc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3EE76F-DAD3-46CD-BDFC-92584C26993D}" name="MPP_All_Data5" displayName="MPP_All_Data5" ref="C1:AG156" totalsRowShown="0" headerRowDxfId="68" dataDxfId="67" dataCellStyle="Currency">
  <autoFilter ref="C1:AG156" xr:uid="{AB46CF26-9B8D-47A5-AB19-E10010349877}"/>
  <tableColumns count="31">
    <tableColumn id="1" xr3:uid="{3D43E708-7F21-4749-BF3D-C8D4C6E9071A}" name="Job Title" dataDxfId="66"/>
    <tableColumn id="2" xr3:uid="{158E9946-B848-4DDC-9257-E23F25857517}" name="Working Title" dataDxfId="65"/>
    <tableColumn id="3" xr3:uid="{0BE0616B-CC27-44F9-8C2F-DEC393333B91}" name="Dept" dataDxfId="64"/>
    <tableColumn id="4" xr3:uid="{4FC46DCA-31B8-4677-8E7A-CC309F6F59DD}" name="Division" dataDxfId="63"/>
    <tableColumn id="5" xr3:uid="{7DC87A3B-67F3-4F9A-894A-11A94D0C03A5}" name="Feb 2023 Monthly Rate" dataDxfId="62" dataCellStyle="Currency"/>
    <tableColumn id="7" xr3:uid="{99C08115-4074-4187-8C61-3F9609DBD053}" name="Mar 2023 Monthly Rate" dataDxfId="61" dataCellStyle="Currency"/>
    <tableColumn id="9" xr3:uid="{27378591-AF3F-4923-9748-F4279DA92813}" name="Apr 2023 Monthly Rate" dataDxfId="60" dataCellStyle="Currency"/>
    <tableColumn id="11" xr3:uid="{D5B847A2-96AD-44B0-AEF1-25593F21B3FF}" name="May 2023 Monthly Rate" dataDxfId="59" dataCellStyle="Currency"/>
    <tableColumn id="13" xr3:uid="{93A7DEAC-2CC7-4FBE-8C2F-A29469620AAD}" name="June 2023 Monthly Rate" dataDxfId="58" dataCellStyle="Currency"/>
    <tableColumn id="15" xr3:uid="{AF91DA2C-548B-4419-A7A9-E7D6944B77F3}" name="July 2023 Monthly Rate" dataDxfId="57" dataCellStyle="Currency"/>
    <tableColumn id="17" xr3:uid="{417C4DE9-6CBA-4237-A68E-468218CBC881}" name="Aug 2023 Monthly Rate" dataDxfId="56" dataCellStyle="Currency"/>
    <tableColumn id="19" xr3:uid="{50B32FA4-8C57-46CC-8719-BD84F9C2E780}" name="Sep 2023 Monthly Rate" dataDxfId="55" dataCellStyle="Currency"/>
    <tableColumn id="21" xr3:uid="{47725A3B-1738-4FBC-B34D-8F1B39DBC9DE}" name="Oct 2023 Monthly Rate" dataDxfId="54" dataCellStyle="Currency"/>
    <tableColumn id="23" xr3:uid="{331CAD66-0082-494D-A05D-B9711CE0E3DF}" name="Nov 2023 Monthly Rate" dataDxfId="53" dataCellStyle="Currency"/>
    <tableColumn id="25" xr3:uid="{EE26E0BD-0F4F-4389-A15E-3EE089877803}" name="Dec 2023 Monthly Rate" dataDxfId="52" dataCellStyle="Currency"/>
    <tableColumn id="27" xr3:uid="{8E444467-1B19-4AEE-8CBF-5A6B8459376D}" name="Jan 2024 Monthly Rate" dataDxfId="51" dataCellStyle="Currency"/>
    <tableColumn id="29" xr3:uid="{BE133BD9-5928-42C7-A169-973E2C894837}" name="Feb 2024 Monthly Rate" dataDxfId="50" dataCellStyle="Currency"/>
    <tableColumn id="31" xr3:uid="{390D5E37-D6BA-46AD-B66B-AEB63800E76D}" name="Mar 2024 Monthly Rate" dataDxfId="49" dataCellStyle="Currency"/>
    <tableColumn id="33" xr3:uid="{786AE39C-7B26-4612-9296-F6CAB0035EB8}" name="Apr 2024 Monthly Rate" dataDxfId="48" dataCellStyle="Currency"/>
    <tableColumn id="35" xr3:uid="{7F1D6973-0151-4F93-96CE-9FAEA13891B9}" name="May 2024 Monthly Rate" dataDxfId="47" dataCellStyle="Currency"/>
    <tableColumn id="37" xr3:uid="{E5165F9F-77DD-4CB9-8326-837E8E1CD2E5}" name="June 2024 Monthly Rate" dataDxfId="46" dataCellStyle="Currency"/>
    <tableColumn id="39" xr3:uid="{2481C4F1-486E-4CD7-9DDB-CCFD1273C509}" name="July 2024 Monthly Rate" dataDxfId="45" dataCellStyle="Currency"/>
    <tableColumn id="41" xr3:uid="{E0EAD84A-3BD1-4ECA-9625-193BC79245F1}" name="Aug 2024 Monthly Rate" dataDxfId="44" dataCellStyle="Currency"/>
    <tableColumn id="43" xr3:uid="{E682F5F8-6BA2-44AA-81EF-B517ECDA456B}" name="Sep 2024 Monthly Rate" dataDxfId="43" dataCellStyle="Currency"/>
    <tableColumn id="45" xr3:uid="{B1B73FB6-998F-4AFA-A022-9F7F36F210C1}" name="Oct 2024 Monthly Rate" dataDxfId="42" dataCellStyle="Currency"/>
    <tableColumn id="47" xr3:uid="{656F1CA7-40AF-42DB-B1BA-1480009B76DE}" name="Nov 2024 Monthly Rate" dataDxfId="41" dataCellStyle="Currency"/>
    <tableColumn id="49" xr3:uid="{97B9BD68-AD8A-4794-8AA4-F2C457ADF032}" name="Dec 2024 Monthly Rate" dataDxfId="40" dataCellStyle="Currency"/>
    <tableColumn id="51" xr3:uid="{E2FAB9FE-04E9-4F59-AB49-54F240F47895}" name="Jan 2025 Monthly Rate" dataDxfId="39" dataCellStyle="Currency"/>
    <tableColumn id="53" xr3:uid="{1499840C-9593-4B60-AE78-DA4C510421A4}" name="Feb 2025 Monthly Rate" dataDxfId="38" dataCellStyle="Currency"/>
    <tableColumn id="55" xr3:uid="{A0685885-B69D-41A0-B406-0FFADB5A093D}" name="Mar 2025 Monthly Rate" dataDxfId="37" dataCellStyle="Currency"/>
    <tableColumn id="57" xr3:uid="{862B2AF1-7D77-4BC3-B00D-B06E8E818F1D}" name="Apr 2025 Monthly Rate" dataDxfId="36" dataCellStyle="Currency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742991E-0A79-4691-83D2-86512AC51DA9}" name="MPP_All_Data6" displayName="MPP_All_Data6" ref="C1:AG156" totalsRowShown="0" headerRowDxfId="34" dataDxfId="33" dataCellStyle="Currency">
  <autoFilter ref="C1:AG156" xr:uid="{AB46CF26-9B8D-47A5-AB19-E10010349877}"/>
  <tableColumns count="31">
    <tableColumn id="1" xr3:uid="{1B2E9AF6-C438-4DBF-AC5C-6D93EAA1A610}" name="Job Title" dataDxfId="32"/>
    <tableColumn id="2" xr3:uid="{D628C838-C1BA-465F-8FF1-F2F6BCEFBA1D}" name="Working Title" dataDxfId="31"/>
    <tableColumn id="3" xr3:uid="{B840A717-CB24-4D4D-B0C9-921607F5D148}" name="Dept" dataDxfId="30"/>
    <tableColumn id="4" xr3:uid="{7821B41E-DE44-4055-B3BC-4046993DEA4A}" name="Division" dataDxfId="29"/>
    <tableColumn id="6" xr3:uid="{985E62EB-F079-41B6-AF07-FE99466D47EB}" name="AY2223 Annual Rate as of Feb 23" dataDxfId="28" dataCellStyle="Currency"/>
    <tableColumn id="8" xr3:uid="{BED6A98C-9C85-40C5-8DCE-8B00EB191836}" name="AY2223 Annual Rate as of Mar 23" dataDxfId="27" dataCellStyle="Currency"/>
    <tableColumn id="10" xr3:uid="{70D8DBEF-42F8-4721-9E5B-E27F3B8F7783}" name="AY2223 Annual Rate as of Apr 23" dataDxfId="26" dataCellStyle="Currency"/>
    <tableColumn id="12" xr3:uid="{64F448F7-54BE-4242-95B4-311A2E01163C}" name="AY2223 Annual Rate as of May 23" dataDxfId="25" dataCellStyle="Currency"/>
    <tableColumn id="14" xr3:uid="{0E2FE5A4-517E-477F-BA94-3B997B03C02E}" name="AY2223 Annual Rate as of June 23" dataDxfId="24" dataCellStyle="Currency"/>
    <tableColumn id="16" xr3:uid="{84F532C3-47E1-4DC2-9AFB-B7B600410A14}" name="AY2324 Annual Rate as of July 23" dataDxfId="23" dataCellStyle="Currency"/>
    <tableColumn id="18" xr3:uid="{6568059F-4C20-40B9-A304-5096089038F3}" name="AY2324 Annual Rate as of Aug 23" dataDxfId="22" dataCellStyle="Currency"/>
    <tableColumn id="20" xr3:uid="{4A3AD96D-571B-4501-94D9-57308B342432}" name="AY2324 Annual Rate as of Sep 23" dataDxfId="21" dataCellStyle="Currency"/>
    <tableColumn id="22" xr3:uid="{246D206B-1E0C-42B8-A37C-F698C5F440BF}" name="AY2324 Annual Rate as of Oct 23" dataDxfId="20" dataCellStyle="Currency"/>
    <tableColumn id="24" xr3:uid="{9118E5D5-82A9-46B9-AC54-8DC833973AEF}" name="AY2324 Annual Rate as of Nov 23" dataDxfId="19" dataCellStyle="Currency"/>
    <tableColumn id="26" xr3:uid="{D34FED67-5AD1-4771-9933-B7AE17A25BED}" name="AY2324 Annual Rate as of Dec 23" dataDxfId="18" dataCellStyle="Currency"/>
    <tableColumn id="28" xr3:uid="{EB730C56-63F5-4A3F-9146-BE1BF3063E07}" name="AY2324 Annual Rate as of Jan 24" dataDxfId="17" dataCellStyle="Currency"/>
    <tableColumn id="30" xr3:uid="{B6A0860D-C9E6-4A1D-B236-74C3C8E1CD0F}" name="AY2324 Annual Rate as of Feb 24" dataDxfId="16" dataCellStyle="Currency"/>
    <tableColumn id="32" xr3:uid="{75316210-C65A-4584-9D7D-C76DFC41655D}" name="AY2324 Annual Rate as of Mar 24" dataDxfId="15" dataCellStyle="Currency"/>
    <tableColumn id="34" xr3:uid="{8BC2E575-D031-4B3D-A155-25010C9153FC}" name="AY2324 Annual Rate as of Apr 24" dataDxfId="14" dataCellStyle="Currency"/>
    <tableColumn id="36" xr3:uid="{2BE85E2C-1849-492D-8B49-98DC4F1CF969}" name="AY2324 Annual Rate as of May 24" dataDxfId="13" dataCellStyle="Currency"/>
    <tableColumn id="38" xr3:uid="{7CA01E5F-9D23-4D45-B0AD-1AAA3BF362A9}" name="AY2324 Annual Rate as of June 24" dataDxfId="12" dataCellStyle="Currency"/>
    <tableColumn id="40" xr3:uid="{3A4E5458-AD65-45C2-8BA6-FFF8F6832958}" name="AY2425 Annual Rate as of July 24" dataDxfId="11" dataCellStyle="Currency"/>
    <tableColumn id="42" xr3:uid="{5E3214F9-E922-45BD-BD45-D1B79CE6E407}" name="AY2425 Annual Rate as of Aug 24" dataDxfId="10" dataCellStyle="Currency"/>
    <tableColumn id="44" xr3:uid="{62E0CDE4-5445-4DE7-AD43-240E9B0DA6BE}" name="AY2425 Annual Rate as of Sep 24" dataDxfId="9" dataCellStyle="Currency"/>
    <tableColumn id="46" xr3:uid="{C0C132D8-45D2-473A-9ABA-3DC594B95D0B}" name="AY2425 Annual Rate as of Oct 24" dataDxfId="8" dataCellStyle="Currency"/>
    <tableColumn id="48" xr3:uid="{5B45D486-6EA8-46AE-865A-446B9ADE73F0}" name="AY2425 Annual Rate as of nov 24" dataDxfId="7" dataCellStyle="Currency"/>
    <tableColumn id="50" xr3:uid="{DDA83134-A6CE-4C7C-825F-2422C5368FA3}" name="AY2425 Annual Rate as of Dec 24" dataDxfId="6" dataCellStyle="Currency"/>
    <tableColumn id="52" xr3:uid="{89C111AE-25F9-45B5-8982-22DA252DEE09}" name="AY2425 Annual Rate as of Jan 25" dataDxfId="5" dataCellStyle="Currency"/>
    <tableColumn id="54" xr3:uid="{279BBB26-BD32-437C-B0F1-7399693B2632}" name="AY2425 Annual Rate as of Feb 25" dataDxfId="4" dataCellStyle="Currency"/>
    <tableColumn id="56" xr3:uid="{48D2A15D-F64C-44F6-8A5D-73AC7AF07DAB}" name="AY2425 Annual Rate as of Mar 25" dataDxfId="3" dataCellStyle="Currency"/>
    <tableColumn id="58" xr3:uid="{7C8C5EAC-DADB-44D2-AC4E-476C60824C7F}" name="AY2425 Annual Rate as of Apr 25" dataDxfId="2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3289-E0F4-410F-BE4B-40A90F12D99C}">
  <dimension ref="A1:BH156"/>
  <sheetViews>
    <sheetView topLeftCell="D2" zoomScale="80" zoomScaleNormal="80" workbookViewId="0">
      <selection activeCell="F27" sqref="F27"/>
    </sheetView>
  </sheetViews>
  <sheetFormatPr defaultColWidth="10.33203125" defaultRowHeight="14.4" x14ac:dyDescent="0.3"/>
  <cols>
    <col min="1" max="1" width="10.109375" style="21" bestFit="1" customWidth="1"/>
    <col min="2" max="2" width="18" style="21" bestFit="1" customWidth="1"/>
    <col min="3" max="3" width="26.6640625" style="21" bestFit="1" customWidth="1"/>
    <col min="4" max="4" width="83.6640625" style="21" bestFit="1" customWidth="1"/>
    <col min="5" max="5" width="64.6640625" style="21" bestFit="1" customWidth="1"/>
    <col min="6" max="6" width="23.5546875" style="21" bestFit="1" customWidth="1"/>
    <col min="7" max="7" width="21.88671875" style="21" customWidth="1"/>
    <col min="8" max="8" width="29.6640625" style="21" customWidth="1"/>
    <col min="9" max="9" width="21.88671875" style="21" customWidth="1"/>
    <col min="10" max="10" width="29.6640625" style="21" customWidth="1"/>
    <col min="11" max="11" width="21.6640625" style="21" customWidth="1"/>
    <col min="12" max="12" width="29.5546875" style="21" customWidth="1"/>
    <col min="13" max="13" width="22.109375" style="21" customWidth="1"/>
    <col min="14" max="14" width="30" style="21" customWidth="1"/>
    <col min="15" max="15" width="22.44140625" style="21" customWidth="1"/>
    <col min="16" max="16" width="30.33203125" style="21" customWidth="1"/>
    <col min="17" max="17" width="21.88671875" style="21" customWidth="1"/>
    <col min="18" max="18" width="29.6640625" style="21" customWidth="1"/>
    <col min="19" max="19" width="21.6640625" style="21" customWidth="1"/>
    <col min="20" max="20" width="29.6640625" style="21" customWidth="1"/>
    <col min="21" max="21" width="22" style="21" customWidth="1"/>
    <col min="22" max="22" width="29.88671875" style="21" customWidth="1"/>
    <col min="23" max="23" width="21.6640625" style="21" customWidth="1"/>
    <col min="24" max="24" width="29.6640625" style="21" customWidth="1"/>
    <col min="25" max="25" width="22" style="21" customWidth="1"/>
    <col min="26" max="26" width="29.88671875" style="21" customWidth="1"/>
    <col min="27" max="27" width="22" style="21" customWidth="1"/>
    <col min="28" max="28" width="29.88671875" style="21" customWidth="1"/>
    <col min="29" max="29" width="21.44140625" style="21" customWidth="1"/>
    <col min="30" max="30" width="29.33203125" style="21" customWidth="1"/>
    <col min="31" max="31" width="21.88671875" style="21" customWidth="1"/>
    <col min="32" max="32" width="29.6640625" style="21" customWidth="1"/>
    <col min="33" max="33" width="21.88671875" style="21" customWidth="1"/>
    <col min="34" max="34" width="29.6640625" style="21" customWidth="1"/>
    <col min="35" max="35" width="21.6640625" style="21" customWidth="1"/>
    <col min="36" max="36" width="29.5546875" style="21" customWidth="1"/>
    <col min="37" max="37" width="22.109375" style="21" customWidth="1"/>
    <col min="38" max="38" width="30" style="21" customWidth="1"/>
    <col min="39" max="39" width="22.44140625" style="21" customWidth="1"/>
    <col min="40" max="40" width="30.33203125" style="21" customWidth="1"/>
    <col min="41" max="41" width="21.88671875" style="21" customWidth="1"/>
    <col min="42" max="42" width="29.6640625" style="21" customWidth="1"/>
    <col min="43" max="43" width="21.6640625" style="21" customWidth="1"/>
    <col min="44" max="44" width="29.6640625" style="21" customWidth="1"/>
    <col min="45" max="45" width="22" style="21" customWidth="1"/>
    <col min="46" max="46" width="29.88671875" style="21" customWidth="1"/>
    <col min="47" max="47" width="21.6640625" style="23" customWidth="1"/>
    <col min="48" max="48" width="29.6640625" style="24" customWidth="1"/>
    <col min="49" max="49" width="22" style="23" customWidth="1"/>
    <col min="50" max="50" width="29.5546875" style="24" customWidth="1"/>
    <col min="51" max="51" width="22" style="21" customWidth="1"/>
    <col min="52" max="52" width="29.88671875" style="21" customWidth="1"/>
    <col min="53" max="53" width="21.44140625" style="21" customWidth="1"/>
    <col min="54" max="54" width="29.33203125" style="21" customWidth="1"/>
    <col min="55" max="55" width="24.109375" style="21" customWidth="1"/>
    <col min="56" max="56" width="34.109375" style="21" customWidth="1"/>
    <col min="57" max="57" width="24.33203125" style="21" bestFit="1" customWidth="1"/>
    <col min="58" max="58" width="33.109375" style="21" hidden="1" customWidth="1"/>
    <col min="59" max="59" width="23.88671875" style="21" bestFit="1" customWidth="1"/>
    <col min="60" max="60" width="32.88671875" style="21" bestFit="1" customWidth="1"/>
    <col min="61" max="16384" width="10.33203125" style="21"/>
  </cols>
  <sheetData>
    <row r="1" spans="1:60" s="18" customFormat="1" x14ac:dyDescent="0.3">
      <c r="A1" s="18" t="s">
        <v>1</v>
      </c>
      <c r="B1" s="18" t="s">
        <v>0</v>
      </c>
      <c r="C1" s="18" t="s">
        <v>2</v>
      </c>
      <c r="D1" s="18" t="s">
        <v>3</v>
      </c>
      <c r="E1" s="18" t="s">
        <v>4</v>
      </c>
      <c r="F1" s="18" t="s">
        <v>544</v>
      </c>
      <c r="G1" s="18" t="s">
        <v>355</v>
      </c>
      <c r="H1" s="18" t="s">
        <v>579</v>
      </c>
      <c r="I1" s="18" t="s">
        <v>354</v>
      </c>
      <c r="J1" s="18" t="s">
        <v>580</v>
      </c>
      <c r="K1" s="18" t="s">
        <v>353</v>
      </c>
      <c r="L1" s="18" t="s">
        <v>581</v>
      </c>
      <c r="M1" s="18" t="s">
        <v>352</v>
      </c>
      <c r="N1" s="18" t="s">
        <v>582</v>
      </c>
      <c r="O1" s="18" t="s">
        <v>351</v>
      </c>
      <c r="P1" s="18" t="s">
        <v>583</v>
      </c>
      <c r="Q1" s="18" t="s">
        <v>350</v>
      </c>
      <c r="R1" s="18" t="s">
        <v>584</v>
      </c>
      <c r="S1" s="18" t="s">
        <v>349</v>
      </c>
      <c r="T1" s="18" t="s">
        <v>585</v>
      </c>
      <c r="U1" s="18" t="s">
        <v>348</v>
      </c>
      <c r="V1" s="18" t="s">
        <v>586</v>
      </c>
      <c r="W1" s="18" t="s">
        <v>347</v>
      </c>
      <c r="X1" s="18" t="s">
        <v>587</v>
      </c>
      <c r="Y1" s="18" t="s">
        <v>346</v>
      </c>
      <c r="Z1" s="18" t="s">
        <v>588</v>
      </c>
      <c r="AA1" s="18" t="s">
        <v>345</v>
      </c>
      <c r="AB1" s="18" t="s">
        <v>589</v>
      </c>
      <c r="AC1" s="18" t="s">
        <v>344</v>
      </c>
      <c r="AD1" s="18" t="s">
        <v>590</v>
      </c>
      <c r="AE1" s="18" t="s">
        <v>343</v>
      </c>
      <c r="AF1" s="18" t="s">
        <v>591</v>
      </c>
      <c r="AG1" s="18" t="s">
        <v>342</v>
      </c>
      <c r="AH1" s="18" t="s">
        <v>592</v>
      </c>
      <c r="AI1" s="18" t="s">
        <v>341</v>
      </c>
      <c r="AJ1" s="18" t="s">
        <v>593</v>
      </c>
      <c r="AK1" s="18" t="s">
        <v>340</v>
      </c>
      <c r="AL1" s="18" t="s">
        <v>594</v>
      </c>
      <c r="AM1" s="18" t="s">
        <v>339</v>
      </c>
      <c r="AN1" s="18" t="s">
        <v>595</v>
      </c>
      <c r="AO1" s="18" t="s">
        <v>338</v>
      </c>
      <c r="AP1" s="18" t="s">
        <v>596</v>
      </c>
      <c r="AQ1" s="18" t="s">
        <v>337</v>
      </c>
      <c r="AR1" s="18" t="s">
        <v>597</v>
      </c>
      <c r="AS1" s="18" t="s">
        <v>336</v>
      </c>
      <c r="AT1" s="18" t="s">
        <v>598</v>
      </c>
      <c r="AU1" s="19" t="s">
        <v>335</v>
      </c>
      <c r="AV1" s="20" t="s">
        <v>599</v>
      </c>
      <c r="AW1" s="19" t="s">
        <v>334</v>
      </c>
      <c r="AX1" s="20" t="s">
        <v>600</v>
      </c>
      <c r="AY1" s="18" t="s">
        <v>514</v>
      </c>
      <c r="AZ1" s="18" t="s">
        <v>601</v>
      </c>
      <c r="BA1" s="18" t="s">
        <v>653</v>
      </c>
      <c r="BB1" s="18" t="s">
        <v>652</v>
      </c>
      <c r="BC1" s="29" t="s">
        <v>655</v>
      </c>
      <c r="BD1" s="29" t="s">
        <v>654</v>
      </c>
      <c r="BE1" s="29" t="s">
        <v>656</v>
      </c>
      <c r="BF1" s="29" t="s">
        <v>657</v>
      </c>
      <c r="BG1" s="29" t="s">
        <v>660</v>
      </c>
      <c r="BH1" s="29" t="s">
        <v>661</v>
      </c>
    </row>
    <row r="2" spans="1:60" x14ac:dyDescent="0.3">
      <c r="A2" s="21" t="s">
        <v>269</v>
      </c>
      <c r="B2" s="21" t="s">
        <v>268</v>
      </c>
      <c r="C2" s="21" t="s">
        <v>462</v>
      </c>
      <c r="D2" s="21" t="s">
        <v>501</v>
      </c>
      <c r="E2" s="21" t="s">
        <v>502</v>
      </c>
      <c r="F2" s="21" t="s">
        <v>545</v>
      </c>
      <c r="G2" s="22">
        <v>7736</v>
      </c>
      <c r="H2" s="22">
        <v>92832</v>
      </c>
      <c r="I2" s="22">
        <v>7736</v>
      </c>
      <c r="J2" s="22">
        <v>92832</v>
      </c>
      <c r="K2" s="22">
        <v>7736</v>
      </c>
      <c r="L2" s="22">
        <v>92832</v>
      </c>
      <c r="M2" s="22">
        <v>8407</v>
      </c>
      <c r="N2" s="22">
        <v>100884</v>
      </c>
      <c r="O2" s="22">
        <v>8407</v>
      </c>
      <c r="P2" s="22">
        <v>100884</v>
      </c>
      <c r="Q2" s="22">
        <v>8407</v>
      </c>
      <c r="R2" s="22">
        <v>100884</v>
      </c>
      <c r="S2" s="22">
        <v>8407</v>
      </c>
      <c r="T2" s="22">
        <v>100884</v>
      </c>
      <c r="U2" s="22">
        <v>8407</v>
      </c>
      <c r="V2" s="22">
        <v>100884</v>
      </c>
      <c r="W2" s="22">
        <v>8407</v>
      </c>
      <c r="X2" s="22">
        <v>100884</v>
      </c>
      <c r="Y2" s="22">
        <v>8407</v>
      </c>
      <c r="Z2" s="22">
        <v>100884</v>
      </c>
      <c r="AA2" s="22">
        <v>11004</v>
      </c>
      <c r="AB2" s="22">
        <v>132048</v>
      </c>
      <c r="AC2" s="22">
        <v>11004</v>
      </c>
      <c r="AD2" s="22">
        <v>132048</v>
      </c>
      <c r="AE2" s="22">
        <v>11004</v>
      </c>
      <c r="AF2" s="22">
        <v>132048</v>
      </c>
      <c r="AG2" s="22">
        <v>11004</v>
      </c>
      <c r="AH2" s="22">
        <v>132048</v>
      </c>
      <c r="AI2" s="22">
        <v>11554</v>
      </c>
      <c r="AJ2" s="22">
        <v>138648</v>
      </c>
      <c r="AK2" s="22">
        <v>11554</v>
      </c>
      <c r="AL2" s="22">
        <v>138648</v>
      </c>
      <c r="AM2" s="22">
        <v>11554</v>
      </c>
      <c r="AN2" s="22">
        <v>138648</v>
      </c>
      <c r="AO2" s="22">
        <v>11554</v>
      </c>
      <c r="AP2" s="22">
        <v>138648</v>
      </c>
      <c r="AQ2" s="22">
        <v>11554</v>
      </c>
      <c r="AR2" s="22">
        <v>138648</v>
      </c>
      <c r="AS2" s="22">
        <v>11554</v>
      </c>
      <c r="AT2" s="22">
        <v>138648</v>
      </c>
      <c r="AU2" s="22">
        <v>11554</v>
      </c>
      <c r="AV2" s="22">
        <v>138648</v>
      </c>
      <c r="AW2" s="22">
        <v>11554</v>
      </c>
      <c r="AX2" s="22">
        <v>138648</v>
      </c>
      <c r="AY2" s="22">
        <v>12132</v>
      </c>
      <c r="AZ2" s="22">
        <v>145584</v>
      </c>
      <c r="BA2" s="22">
        <v>12132</v>
      </c>
      <c r="BB2" s="22">
        <v>145584</v>
      </c>
      <c r="BC2" s="27">
        <v>12132</v>
      </c>
      <c r="BD2" s="27">
        <v>145584</v>
      </c>
      <c r="BE2" s="26">
        <v>12132</v>
      </c>
      <c r="BF2" s="26">
        <v>145584</v>
      </c>
      <c r="BG2" s="26">
        <v>12132</v>
      </c>
      <c r="BH2" s="26">
        <v>145584</v>
      </c>
    </row>
    <row r="3" spans="1:60" x14ac:dyDescent="0.3">
      <c r="A3" s="21" t="s">
        <v>254</v>
      </c>
      <c r="B3" s="21" t="s">
        <v>253</v>
      </c>
      <c r="C3" s="21" t="s">
        <v>43</v>
      </c>
      <c r="D3" s="21" t="s">
        <v>255</v>
      </c>
      <c r="E3" s="21" t="s">
        <v>256</v>
      </c>
      <c r="F3" s="21" t="s">
        <v>545</v>
      </c>
      <c r="G3" s="22">
        <v>13409</v>
      </c>
      <c r="H3" s="22">
        <v>160908</v>
      </c>
      <c r="I3" s="22">
        <v>13409</v>
      </c>
      <c r="J3" s="22">
        <v>160908</v>
      </c>
      <c r="K3" s="22">
        <v>13409</v>
      </c>
      <c r="L3" s="22">
        <v>160908</v>
      </c>
      <c r="M3" s="22">
        <v>13409</v>
      </c>
      <c r="N3" s="22">
        <v>160908</v>
      </c>
      <c r="O3" s="22">
        <v>13409</v>
      </c>
      <c r="P3" s="22">
        <v>160908</v>
      </c>
      <c r="Q3" s="22">
        <v>13409</v>
      </c>
      <c r="R3" s="22">
        <v>160908</v>
      </c>
      <c r="S3" s="22">
        <v>13409</v>
      </c>
      <c r="T3" s="22">
        <v>160908</v>
      </c>
      <c r="U3" s="22">
        <v>13409</v>
      </c>
      <c r="V3" s="22">
        <v>160908</v>
      </c>
      <c r="W3" s="22">
        <v>13409</v>
      </c>
      <c r="X3" s="22">
        <v>160908</v>
      </c>
      <c r="Y3" s="22">
        <v>13409</v>
      </c>
      <c r="Z3" s="22">
        <v>160908</v>
      </c>
      <c r="AA3" s="22">
        <v>13409</v>
      </c>
      <c r="AB3" s="22">
        <v>160908</v>
      </c>
      <c r="AC3" s="22">
        <v>13409</v>
      </c>
      <c r="AD3" s="22">
        <v>160908</v>
      </c>
      <c r="AE3" s="22">
        <v>13409</v>
      </c>
      <c r="AF3" s="22">
        <v>160908</v>
      </c>
      <c r="AG3" s="22">
        <v>13409</v>
      </c>
      <c r="AH3" s="22">
        <v>160908</v>
      </c>
      <c r="AI3" s="22">
        <v>14079</v>
      </c>
      <c r="AJ3" s="22">
        <v>168948</v>
      </c>
      <c r="AK3" s="22">
        <v>14079</v>
      </c>
      <c r="AL3" s="22">
        <v>168948</v>
      </c>
      <c r="AM3" s="22">
        <v>14079</v>
      </c>
      <c r="AN3" s="22">
        <v>168948</v>
      </c>
      <c r="AO3" s="22">
        <v>14079</v>
      </c>
      <c r="AP3" s="22">
        <v>168948</v>
      </c>
      <c r="AQ3" s="22">
        <v>14079</v>
      </c>
      <c r="AR3" s="22">
        <v>168948</v>
      </c>
      <c r="AS3" s="22">
        <v>14079</v>
      </c>
      <c r="AT3" s="22">
        <v>168948</v>
      </c>
      <c r="AU3" s="22">
        <v>14079</v>
      </c>
      <c r="AV3" s="22">
        <v>168948</v>
      </c>
      <c r="AW3" s="22">
        <v>14079</v>
      </c>
      <c r="AX3" s="22">
        <v>168948</v>
      </c>
      <c r="AY3" s="22">
        <v>14783</v>
      </c>
      <c r="AZ3" s="22">
        <v>177396</v>
      </c>
      <c r="BA3" s="22">
        <v>14783</v>
      </c>
      <c r="BB3" s="22">
        <v>177396</v>
      </c>
      <c r="BC3" s="22">
        <v>14783</v>
      </c>
      <c r="BD3" s="22">
        <v>177396</v>
      </c>
      <c r="BE3" s="26">
        <v>14783</v>
      </c>
      <c r="BF3" s="26">
        <v>177396</v>
      </c>
      <c r="BG3" s="26">
        <v>14783</v>
      </c>
      <c r="BH3" s="26">
        <v>177396</v>
      </c>
    </row>
    <row r="4" spans="1:60" x14ac:dyDescent="0.3">
      <c r="A4" s="21" t="s">
        <v>169</v>
      </c>
      <c r="B4" s="21" t="s">
        <v>168</v>
      </c>
      <c r="C4" s="21" t="s">
        <v>66</v>
      </c>
      <c r="D4" s="21" t="s">
        <v>170</v>
      </c>
      <c r="E4" s="21" t="s">
        <v>146</v>
      </c>
      <c r="F4" s="21" t="s">
        <v>546</v>
      </c>
      <c r="G4" s="22">
        <v>8917</v>
      </c>
      <c r="H4" s="22">
        <v>107004</v>
      </c>
      <c r="I4" s="22">
        <v>8917</v>
      </c>
      <c r="J4" s="22">
        <v>107004</v>
      </c>
      <c r="K4" s="22">
        <v>8917</v>
      </c>
      <c r="L4" s="22">
        <v>107004</v>
      </c>
      <c r="M4" s="22">
        <v>8917</v>
      </c>
      <c r="N4" s="22">
        <v>107004</v>
      </c>
      <c r="O4" s="22">
        <v>8917</v>
      </c>
      <c r="P4" s="22">
        <v>107004</v>
      </c>
      <c r="Q4" s="22">
        <v>8917</v>
      </c>
      <c r="R4" s="22">
        <v>107004</v>
      </c>
      <c r="S4" s="22">
        <v>8917</v>
      </c>
      <c r="T4" s="22">
        <v>107004</v>
      </c>
      <c r="U4" s="22">
        <v>8917</v>
      </c>
      <c r="V4" s="22">
        <v>107004</v>
      </c>
      <c r="W4" s="22">
        <v>9500</v>
      </c>
      <c r="X4" s="22">
        <v>114000</v>
      </c>
      <c r="Y4" s="22">
        <v>9500</v>
      </c>
      <c r="Z4" s="22">
        <v>114000</v>
      </c>
      <c r="AA4" s="22">
        <v>9500</v>
      </c>
      <c r="AB4" s="22">
        <v>114000</v>
      </c>
      <c r="AC4" s="22">
        <v>9500</v>
      </c>
      <c r="AD4" s="22">
        <v>114000</v>
      </c>
      <c r="AE4" s="22">
        <v>9500</v>
      </c>
      <c r="AF4" s="22">
        <v>114000</v>
      </c>
      <c r="AG4" s="22">
        <v>9500</v>
      </c>
      <c r="AH4" s="22">
        <v>114000</v>
      </c>
      <c r="AI4" s="22">
        <v>9975</v>
      </c>
      <c r="AJ4" s="22">
        <v>119700</v>
      </c>
      <c r="AK4" s="22">
        <v>9975</v>
      </c>
      <c r="AL4" s="22">
        <v>119700</v>
      </c>
      <c r="AM4" s="22">
        <v>9975</v>
      </c>
      <c r="AN4" s="22">
        <v>119700</v>
      </c>
      <c r="AO4" s="22">
        <v>9975</v>
      </c>
      <c r="AP4" s="22">
        <v>119700</v>
      </c>
      <c r="AQ4" s="22">
        <v>9975</v>
      </c>
      <c r="AR4" s="22">
        <v>119700</v>
      </c>
      <c r="AS4" s="22">
        <v>9975</v>
      </c>
      <c r="AT4" s="22">
        <v>119700</v>
      </c>
      <c r="AU4" s="22">
        <v>9975</v>
      </c>
      <c r="AV4" s="22">
        <v>119700</v>
      </c>
      <c r="AW4" s="22">
        <v>9975</v>
      </c>
      <c r="AX4" s="22">
        <v>119700</v>
      </c>
      <c r="AY4" s="22">
        <v>10474</v>
      </c>
      <c r="AZ4" s="22">
        <v>125688</v>
      </c>
      <c r="BA4" s="22">
        <v>10474</v>
      </c>
      <c r="BB4" s="22">
        <v>125688</v>
      </c>
      <c r="BC4" s="22"/>
      <c r="BD4" s="22"/>
      <c r="BE4" s="22"/>
      <c r="BF4" s="22"/>
      <c r="BG4" s="22"/>
      <c r="BH4" s="22"/>
    </row>
    <row r="5" spans="1:60" x14ac:dyDescent="0.3">
      <c r="A5" s="21" t="s">
        <v>287</v>
      </c>
      <c r="B5" s="21" t="s">
        <v>286</v>
      </c>
      <c r="C5" s="21" t="s">
        <v>93</v>
      </c>
      <c r="D5" s="21" t="s">
        <v>400</v>
      </c>
      <c r="E5" s="21" t="s">
        <v>256</v>
      </c>
      <c r="F5" s="21" t="s">
        <v>545</v>
      </c>
      <c r="G5" s="22">
        <v>6248</v>
      </c>
      <c r="H5" s="22">
        <v>74976</v>
      </c>
      <c r="I5" s="22">
        <v>6248</v>
      </c>
      <c r="J5" s="22">
        <v>74976</v>
      </c>
      <c r="K5" s="22">
        <v>6248</v>
      </c>
      <c r="L5" s="22">
        <v>74976</v>
      </c>
      <c r="M5" s="22">
        <v>8227</v>
      </c>
      <c r="N5" s="22">
        <v>98724</v>
      </c>
      <c r="O5" s="22">
        <v>8227</v>
      </c>
      <c r="P5" s="22">
        <v>98724</v>
      </c>
      <c r="Q5" s="22">
        <v>8227</v>
      </c>
      <c r="R5" s="22">
        <v>98724</v>
      </c>
      <c r="S5" s="22">
        <v>8227</v>
      </c>
      <c r="T5" s="22">
        <v>98724</v>
      </c>
      <c r="U5" s="22">
        <v>9255</v>
      </c>
      <c r="V5" s="22">
        <v>111060</v>
      </c>
      <c r="W5" s="22">
        <v>9255</v>
      </c>
      <c r="X5" s="22">
        <v>111060</v>
      </c>
      <c r="Y5" s="22">
        <v>9255</v>
      </c>
      <c r="Z5" s="22">
        <v>111060</v>
      </c>
      <c r="AA5" s="22">
        <v>9255</v>
      </c>
      <c r="AB5" s="22">
        <v>111060</v>
      </c>
      <c r="AC5" s="22">
        <v>9255</v>
      </c>
      <c r="AD5" s="22">
        <v>111060</v>
      </c>
      <c r="AE5" s="22">
        <v>9255</v>
      </c>
      <c r="AF5" s="22">
        <v>111060</v>
      </c>
      <c r="AG5" s="22">
        <v>9255</v>
      </c>
      <c r="AH5" s="22">
        <v>111060</v>
      </c>
      <c r="AI5" s="22">
        <v>8638</v>
      </c>
      <c r="AJ5" s="22">
        <v>103656</v>
      </c>
      <c r="AK5" s="22">
        <v>8638</v>
      </c>
      <c r="AL5" s="22">
        <v>103656</v>
      </c>
      <c r="AM5" s="22">
        <v>8638</v>
      </c>
      <c r="AN5" s="22">
        <v>103656</v>
      </c>
      <c r="AO5" s="22">
        <v>8638</v>
      </c>
      <c r="AP5" s="22">
        <v>103656</v>
      </c>
      <c r="AQ5" s="22">
        <v>8638</v>
      </c>
      <c r="AR5" s="22">
        <v>103656</v>
      </c>
      <c r="AS5" s="22">
        <v>8638</v>
      </c>
      <c r="AT5" s="22">
        <v>103656</v>
      </c>
      <c r="AU5" s="22">
        <v>8638</v>
      </c>
      <c r="AV5" s="22">
        <v>103656</v>
      </c>
      <c r="AW5" s="22">
        <v>8638</v>
      </c>
      <c r="AX5" s="22">
        <v>103656</v>
      </c>
      <c r="AY5" s="22">
        <v>9070</v>
      </c>
      <c r="AZ5" s="22">
        <v>108840</v>
      </c>
      <c r="BA5" s="22">
        <v>9070</v>
      </c>
      <c r="BB5" s="22">
        <v>108840</v>
      </c>
      <c r="BC5" s="22">
        <v>9070</v>
      </c>
      <c r="BD5" s="22">
        <v>108840</v>
      </c>
      <c r="BE5" s="22">
        <v>9070</v>
      </c>
      <c r="BF5" s="22">
        <v>108840</v>
      </c>
      <c r="BG5" s="22">
        <v>9070</v>
      </c>
      <c r="BH5" s="22">
        <v>108840</v>
      </c>
    </row>
    <row r="6" spans="1:60" x14ac:dyDescent="0.3">
      <c r="A6" s="21" t="s">
        <v>82</v>
      </c>
      <c r="B6" s="21" t="s">
        <v>81</v>
      </c>
      <c r="C6" s="21" t="s">
        <v>93</v>
      </c>
      <c r="D6" s="21" t="s">
        <v>401</v>
      </c>
      <c r="E6" s="21" t="s">
        <v>83</v>
      </c>
      <c r="F6" s="21" t="s">
        <v>547</v>
      </c>
      <c r="G6" s="22">
        <v>6789</v>
      </c>
      <c r="H6" s="22">
        <v>81468</v>
      </c>
      <c r="I6" s="22">
        <v>6789</v>
      </c>
      <c r="J6" s="22">
        <v>81468</v>
      </c>
      <c r="K6" s="22">
        <v>6789</v>
      </c>
      <c r="L6" s="22">
        <v>81468</v>
      </c>
      <c r="M6" s="22">
        <v>6789</v>
      </c>
      <c r="N6" s="22">
        <v>81468</v>
      </c>
      <c r="O6" s="22">
        <v>6789</v>
      </c>
      <c r="P6" s="22">
        <v>81468</v>
      </c>
      <c r="Q6" s="22">
        <v>6789</v>
      </c>
      <c r="R6" s="22">
        <v>81468</v>
      </c>
      <c r="S6" s="22">
        <v>6789</v>
      </c>
      <c r="T6" s="22">
        <v>81468</v>
      </c>
      <c r="U6" s="22">
        <v>6789</v>
      </c>
      <c r="V6" s="22">
        <v>81468</v>
      </c>
      <c r="W6" s="22">
        <v>6789</v>
      </c>
      <c r="X6" s="22">
        <v>81468</v>
      </c>
      <c r="Y6" s="22">
        <v>6789</v>
      </c>
      <c r="Z6" s="22">
        <v>81468</v>
      </c>
      <c r="AA6" s="22">
        <v>6789</v>
      </c>
      <c r="AB6" s="22">
        <v>81468</v>
      </c>
      <c r="AC6" s="22">
        <v>6789</v>
      </c>
      <c r="AD6" s="22">
        <v>81468</v>
      </c>
      <c r="AE6" s="22">
        <v>6789</v>
      </c>
      <c r="AF6" s="22">
        <v>81468</v>
      </c>
      <c r="AG6" s="22">
        <v>7128</v>
      </c>
      <c r="AH6" s="22">
        <v>85536</v>
      </c>
      <c r="AI6" s="22">
        <v>7128</v>
      </c>
      <c r="AJ6" s="22">
        <v>85536</v>
      </c>
      <c r="AK6" s="22">
        <v>7128</v>
      </c>
      <c r="AL6" s="22">
        <v>85536</v>
      </c>
      <c r="AM6" s="22">
        <v>7128</v>
      </c>
      <c r="AN6" s="22">
        <v>85536</v>
      </c>
      <c r="AO6" s="22">
        <v>8928</v>
      </c>
      <c r="AP6" s="22">
        <v>107136</v>
      </c>
      <c r="AQ6" s="22">
        <v>8928</v>
      </c>
      <c r="AR6" s="22">
        <v>107136</v>
      </c>
      <c r="AS6" s="22">
        <v>8928</v>
      </c>
      <c r="AT6" s="22">
        <v>107136</v>
      </c>
      <c r="AU6" s="22">
        <v>8928</v>
      </c>
      <c r="AV6" s="22">
        <v>107136</v>
      </c>
      <c r="AW6" s="22">
        <v>8928</v>
      </c>
      <c r="AX6" s="22">
        <v>107136</v>
      </c>
      <c r="AY6" s="22">
        <v>9374</v>
      </c>
      <c r="AZ6" s="22">
        <v>112488</v>
      </c>
      <c r="BA6" s="22">
        <v>9374</v>
      </c>
      <c r="BB6" s="22">
        <v>112488</v>
      </c>
      <c r="BC6" s="22">
        <v>9374</v>
      </c>
      <c r="BD6" s="22">
        <v>112488</v>
      </c>
      <c r="BE6" s="22">
        <v>9374</v>
      </c>
      <c r="BF6" s="22">
        <v>112488</v>
      </c>
      <c r="BG6" s="22">
        <v>9374</v>
      </c>
      <c r="BH6" s="22">
        <v>112488</v>
      </c>
    </row>
    <row r="7" spans="1:60" x14ac:dyDescent="0.3">
      <c r="A7" s="21" t="s">
        <v>50</v>
      </c>
      <c r="B7" s="21" t="s">
        <v>356</v>
      </c>
      <c r="C7" s="21" t="s">
        <v>93</v>
      </c>
      <c r="D7" s="21" t="s">
        <v>204</v>
      </c>
      <c r="E7" s="21" t="s">
        <v>143</v>
      </c>
      <c r="F7" s="21" t="s">
        <v>546</v>
      </c>
      <c r="G7" s="22">
        <v>7401</v>
      </c>
      <c r="H7" s="22">
        <v>88812</v>
      </c>
      <c r="I7" s="22">
        <v>7401</v>
      </c>
      <c r="J7" s="22">
        <v>88812</v>
      </c>
      <c r="K7" s="22">
        <v>7401</v>
      </c>
      <c r="L7" s="22">
        <v>88812</v>
      </c>
      <c r="M7" s="22">
        <v>7401</v>
      </c>
      <c r="N7" s="22">
        <v>88812</v>
      </c>
      <c r="O7" s="22">
        <v>7401</v>
      </c>
      <c r="P7" s="22">
        <v>88812</v>
      </c>
      <c r="Q7" s="22">
        <v>7401</v>
      </c>
      <c r="R7" s="22">
        <v>88812</v>
      </c>
      <c r="S7" s="22">
        <v>7401</v>
      </c>
      <c r="T7" s="22">
        <v>88812</v>
      </c>
      <c r="U7" s="22">
        <v>7401</v>
      </c>
      <c r="V7" s="22">
        <v>88812</v>
      </c>
      <c r="W7" s="22">
        <v>7401</v>
      </c>
      <c r="X7" s="22">
        <v>88812</v>
      </c>
      <c r="Y7" s="22">
        <v>7401</v>
      </c>
      <c r="Z7" s="22">
        <v>88812</v>
      </c>
      <c r="AA7" s="22">
        <v>7401</v>
      </c>
      <c r="AB7" s="22">
        <v>88812</v>
      </c>
      <c r="AC7" s="22">
        <v>7401</v>
      </c>
      <c r="AD7" s="22">
        <v>88812</v>
      </c>
      <c r="AE7" s="22">
        <v>7401</v>
      </c>
      <c r="AF7" s="22">
        <v>88812</v>
      </c>
      <c r="AG7" s="22">
        <v>7401</v>
      </c>
      <c r="AH7" s="22">
        <v>88812</v>
      </c>
      <c r="AI7" s="22">
        <v>7771</v>
      </c>
      <c r="AJ7" s="22">
        <v>93252</v>
      </c>
      <c r="AK7" s="22">
        <v>7771</v>
      </c>
      <c r="AL7" s="22">
        <v>93252</v>
      </c>
      <c r="AM7" s="22">
        <v>7771</v>
      </c>
      <c r="AN7" s="22">
        <v>93252</v>
      </c>
      <c r="AO7" s="22">
        <v>7771</v>
      </c>
      <c r="AP7" s="22">
        <v>93252</v>
      </c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>
        <v>49.76</v>
      </c>
      <c r="BF7" s="22">
        <v>1035.008</v>
      </c>
      <c r="BG7" s="22">
        <v>49.76</v>
      </c>
      <c r="BH7" s="22">
        <v>1035.008</v>
      </c>
    </row>
    <row r="8" spans="1:60" x14ac:dyDescent="0.3">
      <c r="A8" s="21" t="s">
        <v>113</v>
      </c>
      <c r="B8" s="21" t="s">
        <v>112</v>
      </c>
      <c r="C8" s="21" t="s">
        <v>93</v>
      </c>
      <c r="D8" s="21" t="s">
        <v>457</v>
      </c>
      <c r="E8" s="21" t="s">
        <v>85</v>
      </c>
      <c r="F8" s="21" t="s">
        <v>547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>
        <v>6200</v>
      </c>
      <c r="X8" s="22">
        <v>74400</v>
      </c>
      <c r="Y8" s="22">
        <v>6200</v>
      </c>
      <c r="Z8" s="22">
        <v>74400</v>
      </c>
      <c r="AA8" s="22">
        <v>6200</v>
      </c>
      <c r="AB8" s="22">
        <v>74400</v>
      </c>
      <c r="AC8" s="22">
        <v>6200</v>
      </c>
      <c r="AD8" s="22">
        <v>74400</v>
      </c>
      <c r="AE8" s="22">
        <v>6200</v>
      </c>
      <c r="AF8" s="22">
        <v>74400</v>
      </c>
      <c r="AG8" s="22">
        <v>6200</v>
      </c>
      <c r="AH8" s="22">
        <v>74400</v>
      </c>
      <c r="AI8" s="22">
        <v>6200</v>
      </c>
      <c r="AJ8" s="22">
        <v>74400</v>
      </c>
      <c r="AK8" s="22">
        <v>6200</v>
      </c>
      <c r="AL8" s="22">
        <v>74400</v>
      </c>
      <c r="AM8" s="22">
        <v>6510</v>
      </c>
      <c r="AN8" s="22">
        <v>78120</v>
      </c>
      <c r="AO8" s="22">
        <v>6510</v>
      </c>
      <c r="AP8" s="22">
        <v>78120</v>
      </c>
      <c r="AQ8" s="22">
        <v>6510</v>
      </c>
      <c r="AR8" s="22">
        <v>78120</v>
      </c>
      <c r="AS8" s="22">
        <v>6510</v>
      </c>
      <c r="AT8" s="22">
        <v>78120</v>
      </c>
      <c r="AU8" s="22">
        <v>6510</v>
      </c>
      <c r="AV8" s="22">
        <v>78120</v>
      </c>
      <c r="AW8" s="22">
        <v>6510</v>
      </c>
      <c r="AX8" s="22">
        <v>78120</v>
      </c>
      <c r="AY8" s="22">
        <v>6836</v>
      </c>
      <c r="AZ8" s="22">
        <v>82032</v>
      </c>
      <c r="BA8" s="22">
        <v>6836</v>
      </c>
      <c r="BB8" s="22">
        <v>82032</v>
      </c>
      <c r="BC8" s="22"/>
      <c r="BD8" s="22"/>
      <c r="BE8" s="22"/>
      <c r="BF8" s="22"/>
      <c r="BG8" s="22"/>
      <c r="BH8" s="22"/>
    </row>
    <row r="9" spans="1:60" x14ac:dyDescent="0.3">
      <c r="A9" s="21" t="s">
        <v>15</v>
      </c>
      <c r="B9" s="21" t="s">
        <v>299</v>
      </c>
      <c r="C9" s="21" t="s">
        <v>66</v>
      </c>
      <c r="D9" s="21" t="s">
        <v>300</v>
      </c>
      <c r="E9" s="21" t="s">
        <v>301</v>
      </c>
      <c r="F9" s="21" t="s">
        <v>545</v>
      </c>
      <c r="G9" s="22">
        <v>8086</v>
      </c>
      <c r="H9" s="22">
        <v>97032</v>
      </c>
      <c r="I9" s="22">
        <v>8086</v>
      </c>
      <c r="J9" s="22">
        <v>97032</v>
      </c>
      <c r="K9" s="22">
        <v>8086</v>
      </c>
      <c r="L9" s="22">
        <v>97032</v>
      </c>
      <c r="M9" s="22">
        <v>8086</v>
      </c>
      <c r="N9" s="22">
        <v>97032</v>
      </c>
      <c r="O9" s="22">
        <v>8086</v>
      </c>
      <c r="P9" s="22">
        <v>97032</v>
      </c>
      <c r="Q9" s="22">
        <v>8086</v>
      </c>
      <c r="R9" s="22">
        <v>97032</v>
      </c>
      <c r="S9" s="22">
        <v>8086</v>
      </c>
      <c r="T9" s="22">
        <v>97032</v>
      </c>
      <c r="U9" s="22">
        <v>8086</v>
      </c>
      <c r="V9" s="22">
        <v>97032</v>
      </c>
      <c r="W9" s="22">
        <v>8086</v>
      </c>
      <c r="X9" s="22">
        <v>97032</v>
      </c>
      <c r="Y9" s="22">
        <v>8086</v>
      </c>
      <c r="Z9" s="22">
        <v>97032</v>
      </c>
      <c r="AA9" s="22">
        <v>8086</v>
      </c>
      <c r="AB9" s="22">
        <v>97032</v>
      </c>
      <c r="AC9" s="22">
        <v>8086</v>
      </c>
      <c r="AD9" s="22">
        <v>97032</v>
      </c>
      <c r="AE9" s="22">
        <v>8086</v>
      </c>
      <c r="AF9" s="22">
        <v>97032</v>
      </c>
      <c r="AG9" s="22">
        <v>8086</v>
      </c>
      <c r="AH9" s="22">
        <v>97032</v>
      </c>
      <c r="AI9" s="22">
        <v>8490</v>
      </c>
      <c r="AJ9" s="22">
        <v>101880</v>
      </c>
      <c r="AK9" s="22">
        <v>8490</v>
      </c>
      <c r="AL9" s="22">
        <v>101880</v>
      </c>
      <c r="AM9" s="22">
        <v>8490</v>
      </c>
      <c r="AN9" s="22">
        <v>101880</v>
      </c>
      <c r="AO9" s="22">
        <v>8490</v>
      </c>
      <c r="AP9" s="22">
        <v>101880</v>
      </c>
      <c r="AQ9" s="22">
        <v>8490</v>
      </c>
      <c r="AR9" s="22">
        <v>101880</v>
      </c>
      <c r="AS9" s="22">
        <v>8490</v>
      </c>
      <c r="AT9" s="22">
        <v>101880</v>
      </c>
      <c r="AU9" s="22">
        <v>8490</v>
      </c>
      <c r="AV9" s="22">
        <v>101880</v>
      </c>
      <c r="AW9" s="22">
        <v>8490</v>
      </c>
      <c r="AX9" s="22">
        <v>101880</v>
      </c>
      <c r="AY9" s="22">
        <v>8915</v>
      </c>
      <c r="AZ9" s="22">
        <v>106980</v>
      </c>
      <c r="BA9" s="22">
        <v>8915</v>
      </c>
      <c r="BB9" s="22">
        <v>106980</v>
      </c>
      <c r="BC9" s="22">
        <v>8915</v>
      </c>
      <c r="BD9" s="22">
        <v>106980</v>
      </c>
      <c r="BE9" s="22">
        <v>8915</v>
      </c>
      <c r="BF9" s="22">
        <v>106980</v>
      </c>
      <c r="BG9" s="22">
        <v>8915</v>
      </c>
      <c r="BH9" s="22">
        <v>106980</v>
      </c>
    </row>
    <row r="10" spans="1:60" x14ac:dyDescent="0.3">
      <c r="A10" s="21" t="s">
        <v>453</v>
      </c>
      <c r="B10" s="21" t="s">
        <v>73</v>
      </c>
      <c r="C10" s="21" t="s">
        <v>93</v>
      </c>
      <c r="D10" s="21" t="s">
        <v>93</v>
      </c>
      <c r="E10" s="21" t="s">
        <v>125</v>
      </c>
      <c r="F10" s="21" t="s">
        <v>547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>
        <v>2800.125</v>
      </c>
      <c r="V10" s="22">
        <v>33601.5</v>
      </c>
      <c r="W10" s="22">
        <v>2800.125</v>
      </c>
      <c r="X10" s="22">
        <v>33601.5</v>
      </c>
      <c r="Y10" s="22">
        <v>2800.125</v>
      </c>
      <c r="Z10" s="22">
        <v>33601.5</v>
      </c>
      <c r="AA10" s="22">
        <v>2800.125</v>
      </c>
      <c r="AB10" s="22">
        <v>33601.5</v>
      </c>
      <c r="AC10" s="22">
        <v>2800.125</v>
      </c>
      <c r="AD10" s="22">
        <v>33601.5</v>
      </c>
      <c r="AE10" s="22">
        <v>2800.125</v>
      </c>
      <c r="AF10" s="22">
        <v>33601.5</v>
      </c>
      <c r="AG10" s="22">
        <v>2800.125</v>
      </c>
      <c r="AH10" s="22">
        <v>33601.5</v>
      </c>
      <c r="AI10" s="22">
        <v>2800.125</v>
      </c>
      <c r="AJ10" s="22">
        <v>33601.5</v>
      </c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</row>
    <row r="11" spans="1:60" x14ac:dyDescent="0.3">
      <c r="A11" s="21" t="s">
        <v>74</v>
      </c>
      <c r="B11" s="21" t="s">
        <v>73</v>
      </c>
      <c r="C11" s="21" t="s">
        <v>66</v>
      </c>
      <c r="D11" s="21" t="s">
        <v>75</v>
      </c>
      <c r="E11" s="21" t="s">
        <v>76</v>
      </c>
      <c r="F11" s="21" t="s">
        <v>547</v>
      </c>
      <c r="G11" s="22">
        <v>8703</v>
      </c>
      <c r="H11" s="22">
        <v>104436</v>
      </c>
      <c r="I11" s="22">
        <v>8703</v>
      </c>
      <c r="J11" s="22">
        <v>104436</v>
      </c>
      <c r="K11" s="22">
        <v>8703</v>
      </c>
      <c r="L11" s="22">
        <v>104436</v>
      </c>
      <c r="M11" s="22">
        <v>8703</v>
      </c>
      <c r="N11" s="22">
        <v>104436</v>
      </c>
      <c r="O11" s="22">
        <v>8703</v>
      </c>
      <c r="P11" s="22">
        <v>104436</v>
      </c>
      <c r="Q11" s="22">
        <v>8703</v>
      </c>
      <c r="R11" s="22">
        <v>104436</v>
      </c>
      <c r="S11" s="22">
        <v>8703</v>
      </c>
      <c r="T11" s="22">
        <v>104436</v>
      </c>
      <c r="U11" s="22">
        <v>8703</v>
      </c>
      <c r="V11" s="22">
        <v>104436</v>
      </c>
      <c r="W11" s="22">
        <v>8703</v>
      </c>
      <c r="X11" s="22">
        <v>104436</v>
      </c>
      <c r="Y11" s="22">
        <v>8703</v>
      </c>
      <c r="Z11" s="22">
        <v>104436</v>
      </c>
      <c r="AA11" s="22">
        <v>8703</v>
      </c>
      <c r="AB11" s="22">
        <v>104436</v>
      </c>
      <c r="AC11" s="22">
        <v>8703</v>
      </c>
      <c r="AD11" s="22">
        <v>104436</v>
      </c>
      <c r="AE11" s="22">
        <v>8703</v>
      </c>
      <c r="AF11" s="22">
        <v>104436</v>
      </c>
      <c r="AG11" s="22">
        <v>9138</v>
      </c>
      <c r="AH11" s="22">
        <v>109656</v>
      </c>
      <c r="AI11" s="22">
        <v>9138</v>
      </c>
      <c r="AJ11" s="22">
        <v>109656</v>
      </c>
      <c r="AK11" s="22">
        <v>9138</v>
      </c>
      <c r="AL11" s="22">
        <v>109656</v>
      </c>
      <c r="AM11" s="22">
        <v>9138</v>
      </c>
      <c r="AN11" s="22">
        <v>109656</v>
      </c>
      <c r="AO11" s="22">
        <v>9138</v>
      </c>
      <c r="AP11" s="22">
        <v>109656</v>
      </c>
      <c r="AQ11" s="22">
        <v>9138</v>
      </c>
      <c r="AR11" s="22">
        <v>109656</v>
      </c>
      <c r="AS11" s="22">
        <v>9138</v>
      </c>
      <c r="AT11" s="22">
        <v>109656</v>
      </c>
      <c r="AU11" s="22">
        <v>9138</v>
      </c>
      <c r="AV11" s="22">
        <v>109656</v>
      </c>
      <c r="AW11" s="22">
        <v>9138</v>
      </c>
      <c r="AX11" s="22">
        <v>109656</v>
      </c>
      <c r="AY11" s="22">
        <v>9595</v>
      </c>
      <c r="AZ11" s="22">
        <v>115140</v>
      </c>
      <c r="BA11" s="22">
        <v>9595</v>
      </c>
      <c r="BB11" s="22">
        <v>115140</v>
      </c>
      <c r="BC11" s="22">
        <v>9595</v>
      </c>
      <c r="BD11" s="22">
        <v>115140</v>
      </c>
      <c r="BE11" s="22">
        <v>9595</v>
      </c>
      <c r="BF11" s="22">
        <v>115140</v>
      </c>
      <c r="BG11" s="22">
        <v>9595</v>
      </c>
      <c r="BH11" s="22">
        <v>115140</v>
      </c>
    </row>
    <row r="12" spans="1:60" x14ac:dyDescent="0.3">
      <c r="A12" s="21" t="s">
        <v>50</v>
      </c>
      <c r="B12" s="21" t="s">
        <v>49</v>
      </c>
      <c r="C12" s="21" t="s">
        <v>43</v>
      </c>
      <c r="D12" s="21" t="s">
        <v>402</v>
      </c>
      <c r="E12" s="21" t="s">
        <v>51</v>
      </c>
      <c r="F12" s="21" t="s">
        <v>545</v>
      </c>
      <c r="G12" s="22">
        <v>12277</v>
      </c>
      <c r="H12" s="22">
        <v>147324</v>
      </c>
      <c r="I12" s="22">
        <v>12277</v>
      </c>
      <c r="J12" s="22">
        <v>147324</v>
      </c>
      <c r="K12" s="22">
        <v>12277</v>
      </c>
      <c r="L12" s="22">
        <v>147324</v>
      </c>
      <c r="M12" s="22">
        <v>12277</v>
      </c>
      <c r="N12" s="22">
        <v>147324</v>
      </c>
      <c r="O12" s="22">
        <v>12277</v>
      </c>
      <c r="P12" s="22">
        <v>147324</v>
      </c>
      <c r="Q12" s="22">
        <v>12277</v>
      </c>
      <c r="R12" s="22">
        <v>147324</v>
      </c>
      <c r="S12" s="22">
        <v>12277</v>
      </c>
      <c r="T12" s="22">
        <v>147324</v>
      </c>
      <c r="U12" s="22">
        <v>12277</v>
      </c>
      <c r="V12" s="22">
        <v>147324</v>
      </c>
      <c r="W12" s="22">
        <v>12277</v>
      </c>
      <c r="X12" s="22">
        <v>147324</v>
      </c>
      <c r="Y12" s="22">
        <v>12277</v>
      </c>
      <c r="Z12" s="22">
        <v>147324</v>
      </c>
      <c r="AA12" s="22">
        <v>12277</v>
      </c>
      <c r="AB12" s="22">
        <v>147324</v>
      </c>
      <c r="AC12" s="22">
        <v>12277</v>
      </c>
      <c r="AD12" s="22">
        <v>147324</v>
      </c>
      <c r="AE12" s="22">
        <v>12277</v>
      </c>
      <c r="AF12" s="22">
        <v>147324</v>
      </c>
      <c r="AG12" s="22">
        <v>12891</v>
      </c>
      <c r="AH12" s="22">
        <v>154692</v>
      </c>
      <c r="AI12" s="22">
        <v>12891</v>
      </c>
      <c r="AJ12" s="22">
        <v>154692</v>
      </c>
      <c r="AK12" s="22">
        <v>12891</v>
      </c>
      <c r="AL12" s="22">
        <v>154692</v>
      </c>
      <c r="AM12" s="22">
        <v>12891</v>
      </c>
      <c r="AN12" s="22">
        <v>154692</v>
      </c>
      <c r="AO12" s="22">
        <v>12891</v>
      </c>
      <c r="AP12" s="22">
        <v>154692</v>
      </c>
      <c r="AQ12" s="22">
        <v>12891</v>
      </c>
      <c r="AR12" s="22">
        <v>154692</v>
      </c>
      <c r="AS12" s="22">
        <v>12891</v>
      </c>
      <c r="AT12" s="22">
        <v>154692</v>
      </c>
      <c r="AU12" s="22">
        <v>12891</v>
      </c>
      <c r="AV12" s="22">
        <v>154692</v>
      </c>
      <c r="AW12" s="22">
        <v>12891</v>
      </c>
      <c r="AX12" s="22">
        <v>154692</v>
      </c>
      <c r="AY12" s="22">
        <v>13536</v>
      </c>
      <c r="AZ12" s="22">
        <v>162432</v>
      </c>
      <c r="BA12" s="22">
        <v>13536</v>
      </c>
      <c r="BB12" s="22">
        <v>162432</v>
      </c>
      <c r="BC12" s="22">
        <v>13536</v>
      </c>
      <c r="BD12" s="22">
        <v>162432</v>
      </c>
      <c r="BE12" s="22">
        <v>13536</v>
      </c>
      <c r="BF12" s="22">
        <v>162432</v>
      </c>
      <c r="BG12" s="22">
        <v>13536</v>
      </c>
      <c r="BH12" s="22">
        <v>162432</v>
      </c>
    </row>
    <row r="13" spans="1:60" x14ac:dyDescent="0.3">
      <c r="A13" s="21" t="s">
        <v>315</v>
      </c>
      <c r="B13" s="21" t="s">
        <v>314</v>
      </c>
      <c r="C13" s="21" t="s">
        <v>43</v>
      </c>
      <c r="D13" s="21" t="s">
        <v>403</v>
      </c>
      <c r="E13" s="21" t="s">
        <v>437</v>
      </c>
      <c r="F13" s="21" t="s">
        <v>669</v>
      </c>
      <c r="G13" s="22">
        <v>15153</v>
      </c>
      <c r="H13" s="22">
        <v>181836</v>
      </c>
      <c r="I13" s="22">
        <v>15153</v>
      </c>
      <c r="J13" s="22">
        <v>181836</v>
      </c>
      <c r="K13" s="22">
        <v>15153</v>
      </c>
      <c r="L13" s="22">
        <v>181836</v>
      </c>
      <c r="M13" s="22">
        <v>15153</v>
      </c>
      <c r="N13" s="22">
        <v>181836</v>
      </c>
      <c r="O13" s="22">
        <v>15153</v>
      </c>
      <c r="P13" s="22">
        <v>181836</v>
      </c>
      <c r="Q13" s="22">
        <v>15153</v>
      </c>
      <c r="R13" s="22">
        <v>181836</v>
      </c>
      <c r="S13" s="22">
        <v>15153</v>
      </c>
      <c r="T13" s="22">
        <v>181836</v>
      </c>
      <c r="U13" s="22">
        <v>15153</v>
      </c>
      <c r="V13" s="22">
        <v>181836</v>
      </c>
      <c r="W13" s="22">
        <v>15153</v>
      </c>
      <c r="X13" s="22">
        <v>181836</v>
      </c>
      <c r="Y13" s="22">
        <v>15153</v>
      </c>
      <c r="Z13" s="22">
        <v>181836</v>
      </c>
      <c r="AA13" s="22">
        <v>15153</v>
      </c>
      <c r="AB13" s="22">
        <v>181836</v>
      </c>
      <c r="AC13" s="22">
        <v>16700</v>
      </c>
      <c r="AD13" s="22">
        <v>200400</v>
      </c>
      <c r="AE13" s="22">
        <v>16700</v>
      </c>
      <c r="AF13" s="22">
        <v>200400</v>
      </c>
      <c r="AG13" s="22">
        <v>19449</v>
      </c>
      <c r="AH13" s="22">
        <v>233388</v>
      </c>
      <c r="AI13" s="22">
        <v>20421</v>
      </c>
      <c r="AJ13" s="22">
        <v>245052</v>
      </c>
      <c r="AK13" s="22">
        <v>20421</v>
      </c>
      <c r="AL13" s="22">
        <v>245052</v>
      </c>
      <c r="AM13" s="22">
        <v>20421</v>
      </c>
      <c r="AN13" s="22">
        <v>245052</v>
      </c>
      <c r="AO13" s="22">
        <v>20421</v>
      </c>
      <c r="AP13" s="22">
        <v>245052</v>
      </c>
      <c r="AQ13" s="22">
        <v>20421</v>
      </c>
      <c r="AR13" s="22">
        <v>245052</v>
      </c>
      <c r="AS13" s="22">
        <v>20421</v>
      </c>
      <c r="AT13" s="22">
        <v>245052</v>
      </c>
      <c r="AU13" s="22">
        <v>20421</v>
      </c>
      <c r="AV13" s="22">
        <v>245052</v>
      </c>
      <c r="AW13" s="22">
        <v>20421</v>
      </c>
      <c r="AX13" s="22">
        <v>245052</v>
      </c>
      <c r="AY13" s="22">
        <v>21442</v>
      </c>
      <c r="AZ13" s="22">
        <v>257304</v>
      </c>
      <c r="BA13" s="22">
        <v>21442</v>
      </c>
      <c r="BB13" s="22">
        <v>257304</v>
      </c>
      <c r="BC13" s="22">
        <v>21442</v>
      </c>
      <c r="BD13" s="22">
        <v>257304</v>
      </c>
      <c r="BE13" s="22">
        <v>21442</v>
      </c>
      <c r="BF13" s="22">
        <v>257304</v>
      </c>
      <c r="BG13" s="22">
        <v>21442</v>
      </c>
      <c r="BH13" s="22">
        <v>257304</v>
      </c>
    </row>
    <row r="14" spans="1:60" x14ac:dyDescent="0.3">
      <c r="A14" s="21" t="s">
        <v>265</v>
      </c>
      <c r="B14" s="21" t="s">
        <v>264</v>
      </c>
      <c r="C14" s="21" t="s">
        <v>66</v>
      </c>
      <c r="D14" s="21" t="s">
        <v>266</v>
      </c>
      <c r="E14" s="21" t="s">
        <v>267</v>
      </c>
      <c r="F14" s="21" t="s">
        <v>547</v>
      </c>
      <c r="G14" s="22">
        <v>11592</v>
      </c>
      <c r="H14" s="22">
        <v>139104</v>
      </c>
      <c r="I14" s="22">
        <v>11592</v>
      </c>
      <c r="J14" s="22">
        <v>139104</v>
      </c>
      <c r="K14" s="22">
        <v>11592</v>
      </c>
      <c r="L14" s="22">
        <v>139104</v>
      </c>
      <c r="M14" s="22">
        <v>11592</v>
      </c>
      <c r="N14" s="22">
        <v>139104</v>
      </c>
      <c r="O14" s="22">
        <v>11592</v>
      </c>
      <c r="P14" s="22">
        <v>139104</v>
      </c>
      <c r="Q14" s="22">
        <v>11592</v>
      </c>
      <c r="R14" s="22">
        <v>139104</v>
      </c>
      <c r="S14" s="22">
        <v>11592</v>
      </c>
      <c r="T14" s="22">
        <v>139104</v>
      </c>
      <c r="U14" s="22">
        <v>11592</v>
      </c>
      <c r="V14" s="22">
        <v>139104</v>
      </c>
      <c r="W14" s="22">
        <v>11592</v>
      </c>
      <c r="X14" s="22">
        <v>139104</v>
      </c>
      <c r="Y14" s="22">
        <v>11592</v>
      </c>
      <c r="Z14" s="22">
        <v>139104</v>
      </c>
      <c r="AA14" s="22">
        <v>11592</v>
      </c>
      <c r="AB14" s="22">
        <v>139104</v>
      </c>
      <c r="AC14" s="22">
        <v>11592</v>
      </c>
      <c r="AD14" s="22">
        <v>139104</v>
      </c>
      <c r="AE14" s="22">
        <v>11592</v>
      </c>
      <c r="AF14" s="22">
        <v>139104</v>
      </c>
      <c r="AG14" s="22">
        <v>11592</v>
      </c>
      <c r="AH14" s="22">
        <v>139104</v>
      </c>
      <c r="AI14" s="22">
        <v>12172</v>
      </c>
      <c r="AJ14" s="22">
        <v>146064</v>
      </c>
      <c r="AK14" s="22">
        <v>12172</v>
      </c>
      <c r="AL14" s="22">
        <v>146064</v>
      </c>
      <c r="AM14" s="22">
        <v>12172</v>
      </c>
      <c r="AN14" s="22">
        <v>146064</v>
      </c>
      <c r="AO14" s="22">
        <v>12172</v>
      </c>
      <c r="AP14" s="22">
        <v>146064</v>
      </c>
      <c r="AQ14" s="22">
        <v>12172</v>
      </c>
      <c r="AR14" s="22">
        <v>146064</v>
      </c>
      <c r="AS14" s="22">
        <v>12172</v>
      </c>
      <c r="AT14" s="22">
        <v>146064</v>
      </c>
      <c r="AU14" s="22">
        <v>12172</v>
      </c>
      <c r="AV14" s="22">
        <v>146064</v>
      </c>
      <c r="AW14" s="22">
        <v>12172</v>
      </c>
      <c r="AX14" s="22">
        <v>146064</v>
      </c>
      <c r="AY14" s="22">
        <v>12781</v>
      </c>
      <c r="AZ14" s="22">
        <v>153372</v>
      </c>
      <c r="BA14" s="22">
        <v>12781</v>
      </c>
      <c r="BB14" s="22">
        <v>153372</v>
      </c>
      <c r="BC14" s="22">
        <v>12781</v>
      </c>
      <c r="BD14" s="22">
        <v>153372</v>
      </c>
      <c r="BE14" s="22">
        <v>12781</v>
      </c>
      <c r="BF14" s="22">
        <v>153372</v>
      </c>
      <c r="BG14" s="22">
        <v>12781</v>
      </c>
      <c r="BH14" s="22">
        <v>153372</v>
      </c>
    </row>
    <row r="15" spans="1:60" x14ac:dyDescent="0.3">
      <c r="A15" s="21" t="s">
        <v>357</v>
      </c>
      <c r="B15" s="21" t="s">
        <v>358</v>
      </c>
      <c r="C15" s="21" t="s">
        <v>93</v>
      </c>
      <c r="D15" s="21" t="s">
        <v>215</v>
      </c>
      <c r="E15" s="21" t="s">
        <v>216</v>
      </c>
      <c r="F15" s="21" t="s">
        <v>546</v>
      </c>
      <c r="G15" s="22">
        <v>7770</v>
      </c>
      <c r="H15" s="22">
        <v>93240</v>
      </c>
      <c r="I15" s="22">
        <v>7770</v>
      </c>
      <c r="J15" s="22">
        <v>93240</v>
      </c>
      <c r="K15" s="22">
        <v>7770</v>
      </c>
      <c r="L15" s="22">
        <v>93240</v>
      </c>
      <c r="M15" s="22">
        <v>7770</v>
      </c>
      <c r="N15" s="22">
        <v>93240</v>
      </c>
      <c r="O15" s="22">
        <v>7770</v>
      </c>
      <c r="P15" s="22">
        <v>93240</v>
      </c>
      <c r="Q15" s="22">
        <v>7770</v>
      </c>
      <c r="R15" s="22">
        <v>93240</v>
      </c>
      <c r="S15" s="22">
        <v>7770</v>
      </c>
      <c r="T15" s="22">
        <v>93240</v>
      </c>
      <c r="U15" s="22">
        <v>7770</v>
      </c>
      <c r="V15" s="22">
        <v>93240</v>
      </c>
      <c r="W15" s="22">
        <v>7770</v>
      </c>
      <c r="X15" s="22">
        <v>93240</v>
      </c>
      <c r="Y15" s="22">
        <v>7770</v>
      </c>
      <c r="Z15" s="22">
        <v>93240</v>
      </c>
      <c r="AA15" s="22">
        <v>7770</v>
      </c>
      <c r="AB15" s="22">
        <v>93240</v>
      </c>
      <c r="AC15" s="22">
        <v>7770</v>
      </c>
      <c r="AD15" s="22">
        <v>93240</v>
      </c>
      <c r="AE15" s="22">
        <v>7770</v>
      </c>
      <c r="AF15" s="22">
        <v>93240</v>
      </c>
      <c r="AG15" s="22">
        <v>7770</v>
      </c>
      <c r="AH15" s="22">
        <v>93240</v>
      </c>
      <c r="AI15" s="22">
        <v>8159</v>
      </c>
      <c r="AJ15" s="22">
        <v>97908</v>
      </c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x14ac:dyDescent="0.3">
      <c r="A16" s="21" t="s">
        <v>650</v>
      </c>
      <c r="B16" s="21" t="s">
        <v>649</v>
      </c>
      <c r="C16" s="21" t="s">
        <v>66</v>
      </c>
      <c r="D16" s="21" t="s">
        <v>651</v>
      </c>
      <c r="E16" s="21" t="s">
        <v>323</v>
      </c>
      <c r="F16" s="21" t="s">
        <v>669</v>
      </c>
      <c r="BA16" s="22">
        <v>8382</v>
      </c>
      <c r="BB16" s="22">
        <v>100584</v>
      </c>
      <c r="BC16" s="22"/>
      <c r="BD16" s="22"/>
      <c r="BE16" s="22"/>
      <c r="BF16" s="22"/>
      <c r="BG16" s="22"/>
      <c r="BH16" s="22"/>
    </row>
    <row r="17" spans="1:60" x14ac:dyDescent="0.3">
      <c r="A17" s="21" t="s">
        <v>50</v>
      </c>
      <c r="B17" s="21" t="s">
        <v>86</v>
      </c>
      <c r="C17" s="21" t="s">
        <v>93</v>
      </c>
      <c r="D17" s="21" t="s">
        <v>404</v>
      </c>
      <c r="E17" s="21" t="s">
        <v>9</v>
      </c>
      <c r="F17" s="21" t="s">
        <v>547</v>
      </c>
      <c r="G17" s="22">
        <v>7067</v>
      </c>
      <c r="H17" s="22">
        <v>84804</v>
      </c>
      <c r="I17" s="22">
        <v>7067</v>
      </c>
      <c r="J17" s="22">
        <v>84804</v>
      </c>
      <c r="K17" s="22">
        <v>7067</v>
      </c>
      <c r="L17" s="22">
        <v>84804</v>
      </c>
      <c r="M17" s="22">
        <v>7067</v>
      </c>
      <c r="N17" s="22">
        <v>84804</v>
      </c>
      <c r="O17" s="22">
        <v>7067</v>
      </c>
      <c r="P17" s="22">
        <v>84804</v>
      </c>
      <c r="Q17" s="22">
        <v>7067</v>
      </c>
      <c r="R17" s="22">
        <v>84804</v>
      </c>
      <c r="S17" s="22">
        <v>7067</v>
      </c>
      <c r="T17" s="22">
        <v>84804</v>
      </c>
      <c r="U17" s="22">
        <v>7067</v>
      </c>
      <c r="V17" s="22">
        <v>84804</v>
      </c>
      <c r="W17" s="22">
        <v>8238</v>
      </c>
      <c r="X17" s="22">
        <v>98856</v>
      </c>
      <c r="Y17" s="22">
        <v>8238</v>
      </c>
      <c r="Z17" s="22">
        <v>98856</v>
      </c>
      <c r="AA17" s="22">
        <v>8238</v>
      </c>
      <c r="AB17" s="22">
        <v>98856</v>
      </c>
      <c r="AC17" s="22">
        <v>8238</v>
      </c>
      <c r="AD17" s="22">
        <v>98856</v>
      </c>
      <c r="AE17" s="22">
        <v>8238</v>
      </c>
      <c r="AF17" s="22">
        <v>98856</v>
      </c>
      <c r="AG17" s="22">
        <v>8650</v>
      </c>
      <c r="AH17" s="22">
        <v>103800</v>
      </c>
      <c r="AI17" s="22">
        <v>8650</v>
      </c>
      <c r="AJ17" s="22">
        <v>103800</v>
      </c>
      <c r="AK17" s="22">
        <v>8650</v>
      </c>
      <c r="AL17" s="22">
        <v>103800</v>
      </c>
      <c r="AM17" s="22">
        <v>8650</v>
      </c>
      <c r="AN17" s="22">
        <v>103800</v>
      </c>
      <c r="AO17" s="22">
        <v>8650</v>
      </c>
      <c r="AP17" s="22">
        <v>103800</v>
      </c>
      <c r="AQ17" s="22">
        <v>8650</v>
      </c>
      <c r="AR17" s="22">
        <v>103800</v>
      </c>
      <c r="AS17" s="22">
        <v>8650</v>
      </c>
      <c r="AT17" s="22">
        <v>103800</v>
      </c>
      <c r="AU17" s="22">
        <v>8650</v>
      </c>
      <c r="AV17" s="22">
        <v>103800</v>
      </c>
      <c r="AW17" s="22">
        <v>8650</v>
      </c>
      <c r="AX17" s="22">
        <v>103800</v>
      </c>
      <c r="AY17" s="22">
        <v>9083</v>
      </c>
      <c r="AZ17" s="22">
        <v>108996</v>
      </c>
      <c r="BA17" s="22"/>
      <c r="BB17" s="22"/>
      <c r="BC17" s="22"/>
      <c r="BD17" s="22"/>
      <c r="BE17" s="22"/>
      <c r="BF17" s="22"/>
      <c r="BG17" s="22"/>
      <c r="BH17" s="22"/>
    </row>
    <row r="18" spans="1:60" x14ac:dyDescent="0.3">
      <c r="A18" s="21" t="s">
        <v>6</v>
      </c>
      <c r="B18" s="21" t="s">
        <v>5</v>
      </c>
      <c r="C18" s="21" t="s">
        <v>7</v>
      </c>
      <c r="D18" s="21" t="s">
        <v>8</v>
      </c>
      <c r="E18" s="21" t="s">
        <v>9</v>
      </c>
      <c r="F18" s="21" t="s">
        <v>547</v>
      </c>
      <c r="G18" s="22">
        <v>20955</v>
      </c>
      <c r="H18" s="22">
        <v>251460</v>
      </c>
      <c r="I18" s="22">
        <v>20955</v>
      </c>
      <c r="J18" s="22">
        <v>251460</v>
      </c>
      <c r="K18" s="22">
        <v>20955</v>
      </c>
      <c r="L18" s="22">
        <v>251460</v>
      </c>
      <c r="M18" s="22">
        <v>20955</v>
      </c>
      <c r="N18" s="22">
        <v>251460</v>
      </c>
      <c r="O18" s="22">
        <v>20955</v>
      </c>
      <c r="P18" s="22">
        <v>251460</v>
      </c>
      <c r="Q18" s="22">
        <v>20955</v>
      </c>
      <c r="R18" s="22">
        <v>251460</v>
      </c>
      <c r="S18" s="22">
        <v>20955</v>
      </c>
      <c r="T18" s="22">
        <v>251460</v>
      </c>
      <c r="U18" s="22">
        <v>20955</v>
      </c>
      <c r="V18" s="22">
        <v>251460</v>
      </c>
      <c r="W18" s="22">
        <v>20955</v>
      </c>
      <c r="X18" s="22">
        <v>251460</v>
      </c>
      <c r="Y18" s="22">
        <v>20955</v>
      </c>
      <c r="Z18" s="22">
        <v>251460</v>
      </c>
      <c r="AA18" s="22">
        <v>20955</v>
      </c>
      <c r="AB18" s="22">
        <v>251460</v>
      </c>
      <c r="AC18" s="22">
        <v>22422</v>
      </c>
      <c r="AD18" s="22">
        <v>269064</v>
      </c>
      <c r="AE18" s="22">
        <v>22422</v>
      </c>
      <c r="AF18" s="22">
        <v>269064</v>
      </c>
      <c r="AG18" s="22">
        <v>22422</v>
      </c>
      <c r="AH18" s="22">
        <v>269064</v>
      </c>
      <c r="AI18" s="22">
        <v>23543</v>
      </c>
      <c r="AJ18" s="22">
        <v>282516</v>
      </c>
      <c r="AK18" s="22">
        <v>23543</v>
      </c>
      <c r="AL18" s="22">
        <v>282516</v>
      </c>
      <c r="AM18" s="22">
        <v>23543</v>
      </c>
      <c r="AN18" s="22">
        <v>282516</v>
      </c>
      <c r="AO18" s="22">
        <v>23543</v>
      </c>
      <c r="AP18" s="22">
        <v>282516</v>
      </c>
      <c r="AQ18" s="22">
        <v>23543</v>
      </c>
      <c r="AR18" s="22">
        <v>282516</v>
      </c>
      <c r="AS18" s="22">
        <v>23543</v>
      </c>
      <c r="AT18" s="22">
        <v>282516</v>
      </c>
      <c r="AU18" s="22">
        <v>23543</v>
      </c>
      <c r="AV18" s="22">
        <v>282516</v>
      </c>
      <c r="AW18" s="22">
        <v>23543</v>
      </c>
      <c r="AX18" s="22">
        <v>282516</v>
      </c>
      <c r="AY18" s="22">
        <v>24720</v>
      </c>
      <c r="AZ18" s="22">
        <v>296640</v>
      </c>
      <c r="BA18" s="22">
        <v>9083</v>
      </c>
      <c r="BB18" s="22">
        <v>108996</v>
      </c>
      <c r="BC18" s="22">
        <v>9083</v>
      </c>
      <c r="BD18" s="22">
        <v>108996</v>
      </c>
      <c r="BE18" s="22">
        <v>9083</v>
      </c>
      <c r="BF18" s="22">
        <v>108996</v>
      </c>
      <c r="BG18" s="22">
        <v>9083</v>
      </c>
      <c r="BH18" s="22">
        <v>108996</v>
      </c>
    </row>
    <row r="19" spans="1:60" x14ac:dyDescent="0.3">
      <c r="A19" s="21" t="s">
        <v>88</v>
      </c>
      <c r="B19" s="21" t="s">
        <v>87</v>
      </c>
      <c r="C19" s="21" t="s">
        <v>93</v>
      </c>
      <c r="D19" s="21" t="s">
        <v>405</v>
      </c>
      <c r="E19" s="21" t="s">
        <v>51</v>
      </c>
      <c r="F19" s="21" t="s">
        <v>547</v>
      </c>
      <c r="G19" s="22">
        <v>6420</v>
      </c>
      <c r="H19" s="22">
        <v>77040</v>
      </c>
      <c r="I19" s="22">
        <v>6420</v>
      </c>
      <c r="J19" s="22">
        <v>77040</v>
      </c>
      <c r="K19" s="22">
        <v>6420</v>
      </c>
      <c r="L19" s="22">
        <v>77040</v>
      </c>
      <c r="M19" s="22">
        <v>6420</v>
      </c>
      <c r="N19" s="22">
        <v>77040</v>
      </c>
      <c r="O19" s="22">
        <v>6420</v>
      </c>
      <c r="P19" s="22">
        <v>77040</v>
      </c>
      <c r="Q19" s="22">
        <v>6420</v>
      </c>
      <c r="R19" s="22">
        <v>77040</v>
      </c>
      <c r="S19" s="22">
        <v>6420</v>
      </c>
      <c r="T19" s="22">
        <v>77040</v>
      </c>
      <c r="U19" s="22">
        <v>6420</v>
      </c>
      <c r="V19" s="22">
        <v>77040</v>
      </c>
      <c r="W19" s="22">
        <v>6420</v>
      </c>
      <c r="X19" s="22">
        <v>77040</v>
      </c>
      <c r="Y19" s="22">
        <v>6420</v>
      </c>
      <c r="Z19" s="22">
        <v>77040</v>
      </c>
      <c r="AA19" s="22">
        <v>6420</v>
      </c>
      <c r="AB19" s="22">
        <v>77040</v>
      </c>
      <c r="AC19" s="22">
        <v>6420</v>
      </c>
      <c r="AD19" s="22">
        <v>77040</v>
      </c>
      <c r="AE19" s="22">
        <v>6420</v>
      </c>
      <c r="AF19" s="22">
        <v>77040</v>
      </c>
      <c r="AG19" s="22">
        <v>6741</v>
      </c>
      <c r="AH19" s="22">
        <v>80892</v>
      </c>
      <c r="AI19" s="22">
        <v>6741</v>
      </c>
      <c r="AJ19" s="22">
        <v>80892</v>
      </c>
      <c r="AK19" s="22">
        <v>6741</v>
      </c>
      <c r="AL19" s="22">
        <v>80892</v>
      </c>
      <c r="AM19" s="22">
        <v>7917</v>
      </c>
      <c r="AN19" s="22">
        <v>95004</v>
      </c>
      <c r="AO19" s="22">
        <v>7917</v>
      </c>
      <c r="AP19" s="22">
        <v>95004</v>
      </c>
      <c r="AQ19" s="22">
        <v>7917</v>
      </c>
      <c r="AR19" s="22">
        <v>95004</v>
      </c>
      <c r="AS19" s="22">
        <v>7917</v>
      </c>
      <c r="AT19" s="22">
        <v>95004</v>
      </c>
      <c r="AU19" s="22">
        <v>7917</v>
      </c>
      <c r="AV19" s="22">
        <v>95004</v>
      </c>
      <c r="AW19" s="22">
        <v>7917</v>
      </c>
      <c r="AX19" s="22">
        <v>95004</v>
      </c>
      <c r="AY19" s="22">
        <v>8313</v>
      </c>
      <c r="AZ19" s="22">
        <v>99756</v>
      </c>
      <c r="BA19" s="22">
        <v>24720</v>
      </c>
      <c r="BB19" s="22">
        <v>296640</v>
      </c>
      <c r="BC19" s="22">
        <v>24720</v>
      </c>
      <c r="BD19" s="22">
        <v>296640</v>
      </c>
      <c r="BE19" s="22">
        <v>24720</v>
      </c>
      <c r="BF19" s="22">
        <v>296640</v>
      </c>
      <c r="BG19" s="22">
        <v>24720</v>
      </c>
      <c r="BH19" s="22">
        <v>296640</v>
      </c>
    </row>
    <row r="20" spans="1:60" x14ac:dyDescent="0.3">
      <c r="A20" s="21" t="s">
        <v>181</v>
      </c>
      <c r="B20" s="21" t="s">
        <v>180</v>
      </c>
      <c r="C20" s="21" t="s">
        <v>66</v>
      </c>
      <c r="D20" s="21" t="s">
        <v>182</v>
      </c>
      <c r="E20" s="21" t="s">
        <v>183</v>
      </c>
      <c r="F20" s="21" t="s">
        <v>546</v>
      </c>
      <c r="G20" s="22">
        <v>9330</v>
      </c>
      <c r="H20" s="22">
        <v>111960</v>
      </c>
      <c r="I20" s="22">
        <v>9330</v>
      </c>
      <c r="J20" s="22">
        <v>111960</v>
      </c>
      <c r="K20" s="22">
        <v>9330</v>
      </c>
      <c r="L20" s="22">
        <v>111960</v>
      </c>
      <c r="M20" s="22">
        <v>9330</v>
      </c>
      <c r="N20" s="22">
        <v>111960</v>
      </c>
      <c r="O20" s="22">
        <v>9330</v>
      </c>
      <c r="P20" s="22">
        <v>111960</v>
      </c>
      <c r="Q20" s="22">
        <v>9330</v>
      </c>
      <c r="R20" s="22">
        <v>111960</v>
      </c>
      <c r="S20" s="22">
        <v>9330</v>
      </c>
      <c r="T20" s="22">
        <v>111960</v>
      </c>
      <c r="U20" s="22">
        <v>9330</v>
      </c>
      <c r="V20" s="22">
        <v>111960</v>
      </c>
      <c r="W20" s="22">
        <v>9330</v>
      </c>
      <c r="X20" s="22">
        <v>111960</v>
      </c>
      <c r="Y20" s="22">
        <v>9330</v>
      </c>
      <c r="Z20" s="22">
        <v>111960</v>
      </c>
      <c r="AA20" s="22">
        <v>9330</v>
      </c>
      <c r="AB20" s="22">
        <v>111960</v>
      </c>
      <c r="AC20" s="22">
        <v>9330</v>
      </c>
      <c r="AD20" s="22">
        <v>111960</v>
      </c>
      <c r="AE20" s="22">
        <v>9330</v>
      </c>
      <c r="AF20" s="22">
        <v>111960</v>
      </c>
      <c r="AG20" s="22">
        <v>9330</v>
      </c>
      <c r="AH20" s="22">
        <v>111960</v>
      </c>
      <c r="AI20" s="22">
        <v>9797</v>
      </c>
      <c r="AJ20" s="22">
        <v>117564</v>
      </c>
      <c r="AK20" s="22">
        <v>9797</v>
      </c>
      <c r="AL20" s="22">
        <v>117564</v>
      </c>
      <c r="AM20" s="22">
        <v>9797</v>
      </c>
      <c r="AN20" s="22">
        <v>117564</v>
      </c>
      <c r="AO20" s="22">
        <v>9797</v>
      </c>
      <c r="AP20" s="22">
        <v>117564</v>
      </c>
      <c r="AQ20" s="22">
        <v>9797</v>
      </c>
      <c r="AR20" s="22">
        <v>117564</v>
      </c>
      <c r="AS20" s="22">
        <v>9797</v>
      </c>
      <c r="AT20" s="22">
        <v>117564</v>
      </c>
      <c r="AU20" s="22">
        <v>9797</v>
      </c>
      <c r="AV20" s="22">
        <v>117564</v>
      </c>
      <c r="AW20" s="22">
        <v>9797</v>
      </c>
      <c r="AX20" s="22">
        <v>117564</v>
      </c>
      <c r="AY20" s="22">
        <v>10287</v>
      </c>
      <c r="AZ20" s="22">
        <v>123444</v>
      </c>
      <c r="BA20" s="22">
        <v>8313</v>
      </c>
      <c r="BB20" s="22">
        <v>99756</v>
      </c>
      <c r="BC20" s="22">
        <v>8313</v>
      </c>
      <c r="BD20" s="22">
        <v>99756</v>
      </c>
      <c r="BE20" s="22">
        <v>8313</v>
      </c>
      <c r="BF20" s="22">
        <v>99756</v>
      </c>
      <c r="BG20" s="22">
        <v>8313</v>
      </c>
      <c r="BH20" s="22">
        <v>99756</v>
      </c>
    </row>
    <row r="21" spans="1:60" x14ac:dyDescent="0.3">
      <c r="A21" s="21" t="s">
        <v>486</v>
      </c>
      <c r="B21" s="21" t="s">
        <v>84</v>
      </c>
      <c r="C21" s="21" t="s">
        <v>66</v>
      </c>
      <c r="D21" s="21" t="s">
        <v>490</v>
      </c>
      <c r="E21" s="21" t="s">
        <v>85</v>
      </c>
      <c r="F21" s="21" t="s">
        <v>547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>
        <v>8834</v>
      </c>
      <c r="AP21" s="22">
        <v>106008</v>
      </c>
      <c r="AQ21" s="22">
        <v>8834</v>
      </c>
      <c r="AR21" s="22">
        <v>106008</v>
      </c>
      <c r="AS21" s="22">
        <v>8834</v>
      </c>
      <c r="AT21" s="22">
        <v>106008</v>
      </c>
      <c r="AU21" s="22">
        <v>8834</v>
      </c>
      <c r="AV21" s="22">
        <v>106008</v>
      </c>
      <c r="AW21" s="22">
        <v>8834</v>
      </c>
      <c r="AX21" s="22">
        <v>106008</v>
      </c>
      <c r="AY21" s="22">
        <v>8834</v>
      </c>
      <c r="AZ21" s="22">
        <v>106008</v>
      </c>
      <c r="BA21" s="22">
        <v>10287</v>
      </c>
      <c r="BB21" s="22">
        <v>123444</v>
      </c>
      <c r="BC21" s="22">
        <v>10287</v>
      </c>
      <c r="BD21" s="22">
        <v>123444</v>
      </c>
      <c r="BE21" s="22">
        <v>10287</v>
      </c>
      <c r="BF21" s="22">
        <v>123444</v>
      </c>
      <c r="BG21" s="22">
        <v>10287</v>
      </c>
      <c r="BH21" s="22">
        <v>123444</v>
      </c>
    </row>
    <row r="22" spans="1:60" x14ac:dyDescent="0.3">
      <c r="A22" s="21" t="s">
        <v>175</v>
      </c>
      <c r="B22" s="21" t="s">
        <v>84</v>
      </c>
      <c r="C22" s="21" t="s">
        <v>93</v>
      </c>
      <c r="D22" s="21" t="s">
        <v>213</v>
      </c>
      <c r="E22" s="21" t="s">
        <v>190</v>
      </c>
      <c r="F22" s="21" t="s">
        <v>546</v>
      </c>
      <c r="G22" s="22">
        <v>6649</v>
      </c>
      <c r="H22" s="22">
        <v>79788</v>
      </c>
      <c r="I22" s="22">
        <v>6649</v>
      </c>
      <c r="J22" s="22">
        <v>79788</v>
      </c>
      <c r="K22" s="22">
        <v>6649</v>
      </c>
      <c r="L22" s="22">
        <v>79788</v>
      </c>
      <c r="M22" s="22">
        <v>6649</v>
      </c>
      <c r="N22" s="22">
        <v>79788</v>
      </c>
      <c r="O22" s="22">
        <v>6649</v>
      </c>
      <c r="P22" s="22">
        <v>79788</v>
      </c>
      <c r="Q22" s="22">
        <v>6649</v>
      </c>
      <c r="R22" s="22">
        <v>79788</v>
      </c>
      <c r="S22" s="22">
        <v>6649</v>
      </c>
      <c r="T22" s="22">
        <v>79788</v>
      </c>
      <c r="U22" s="22">
        <v>6649</v>
      </c>
      <c r="V22" s="22">
        <v>79788</v>
      </c>
      <c r="W22" s="22">
        <v>6649</v>
      </c>
      <c r="X22" s="22">
        <v>79788</v>
      </c>
      <c r="Y22" s="22">
        <v>6649</v>
      </c>
      <c r="Z22" s="22">
        <v>79788</v>
      </c>
      <c r="AA22" s="22">
        <v>6649</v>
      </c>
      <c r="AB22" s="22">
        <v>79788</v>
      </c>
      <c r="AC22" s="22">
        <v>6649</v>
      </c>
      <c r="AD22" s="22">
        <v>79788</v>
      </c>
      <c r="AE22" s="22">
        <v>6649</v>
      </c>
      <c r="AF22" s="22">
        <v>79788</v>
      </c>
      <c r="AG22" s="22">
        <v>6649</v>
      </c>
      <c r="AH22" s="22">
        <v>79788</v>
      </c>
      <c r="AI22" s="22">
        <v>6981</v>
      </c>
      <c r="AJ22" s="22">
        <v>83772</v>
      </c>
      <c r="AK22" s="22">
        <v>6981</v>
      </c>
      <c r="AL22" s="22">
        <v>83772</v>
      </c>
      <c r="AM22" s="22">
        <v>6981</v>
      </c>
      <c r="AN22" s="22">
        <v>83772</v>
      </c>
      <c r="AO22" s="22">
        <v>6981</v>
      </c>
      <c r="AP22" s="22">
        <v>83772</v>
      </c>
      <c r="AQ22" s="22">
        <v>6981</v>
      </c>
      <c r="AR22" s="22">
        <v>83772</v>
      </c>
      <c r="AS22" s="22">
        <v>6981</v>
      </c>
      <c r="AT22" s="22">
        <v>83772</v>
      </c>
      <c r="AU22" s="22">
        <v>6981</v>
      </c>
      <c r="AV22" s="22">
        <v>83772</v>
      </c>
      <c r="AW22" s="22">
        <v>6981</v>
      </c>
      <c r="AX22" s="22">
        <v>83772</v>
      </c>
      <c r="AY22" s="22">
        <v>7330</v>
      </c>
      <c r="AZ22" s="22">
        <v>87960</v>
      </c>
      <c r="BA22" s="22">
        <v>8834</v>
      </c>
      <c r="BB22" s="22">
        <v>106008</v>
      </c>
      <c r="BC22" s="22">
        <v>8834</v>
      </c>
      <c r="BD22" s="22">
        <v>106008</v>
      </c>
      <c r="BE22" s="22">
        <v>8834</v>
      </c>
      <c r="BF22" s="22">
        <v>106008</v>
      </c>
      <c r="BG22" s="22">
        <v>8834</v>
      </c>
      <c r="BH22" s="22">
        <v>106008</v>
      </c>
    </row>
    <row r="23" spans="1:60" x14ac:dyDescent="0.3">
      <c r="A23" s="21" t="s">
        <v>359</v>
      </c>
      <c r="B23" s="21" t="s">
        <v>360</v>
      </c>
      <c r="C23" s="21" t="s">
        <v>43</v>
      </c>
      <c r="D23" s="21" t="s">
        <v>406</v>
      </c>
      <c r="E23" s="21" t="s">
        <v>146</v>
      </c>
      <c r="F23" s="21" t="s">
        <v>546</v>
      </c>
      <c r="G23" s="22">
        <v>14321</v>
      </c>
      <c r="H23" s="22">
        <v>171852</v>
      </c>
      <c r="I23" s="22">
        <v>14321</v>
      </c>
      <c r="J23" s="22">
        <v>171852</v>
      </c>
      <c r="K23" s="22">
        <v>14321</v>
      </c>
      <c r="L23" s="22">
        <v>171852</v>
      </c>
      <c r="M23" s="22">
        <v>14321</v>
      </c>
      <c r="N23" s="22">
        <v>171852</v>
      </c>
      <c r="O23" s="22">
        <v>14321</v>
      </c>
      <c r="P23" s="22">
        <v>171852</v>
      </c>
      <c r="Q23" s="22">
        <v>14321</v>
      </c>
      <c r="R23" s="22">
        <v>171852</v>
      </c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</row>
    <row r="24" spans="1:60" x14ac:dyDescent="0.3">
      <c r="A24" s="21" t="s">
        <v>224</v>
      </c>
      <c r="B24" s="21" t="s">
        <v>223</v>
      </c>
      <c r="C24" s="21" t="s">
        <v>66</v>
      </c>
      <c r="D24" s="21" t="s">
        <v>407</v>
      </c>
      <c r="E24" s="21" t="s">
        <v>219</v>
      </c>
      <c r="F24" s="21" t="s">
        <v>219</v>
      </c>
      <c r="G24" s="22">
        <v>11219</v>
      </c>
      <c r="H24" s="22">
        <v>134628</v>
      </c>
      <c r="I24" s="22">
        <v>11219</v>
      </c>
      <c r="J24" s="22">
        <v>134628</v>
      </c>
      <c r="K24" s="22">
        <v>11219</v>
      </c>
      <c r="L24" s="22">
        <v>134628</v>
      </c>
      <c r="M24" s="22">
        <v>11219</v>
      </c>
      <c r="N24" s="22">
        <v>134628</v>
      </c>
      <c r="O24" s="22">
        <v>11219</v>
      </c>
      <c r="P24" s="22">
        <v>134628</v>
      </c>
      <c r="Q24" s="22">
        <v>11219</v>
      </c>
      <c r="R24" s="22">
        <v>134628</v>
      </c>
      <c r="S24" s="22">
        <v>10199</v>
      </c>
      <c r="T24" s="22">
        <v>122388</v>
      </c>
      <c r="U24" s="22">
        <v>11474</v>
      </c>
      <c r="V24" s="22">
        <v>137688</v>
      </c>
      <c r="W24" s="22">
        <v>11474</v>
      </c>
      <c r="X24" s="22">
        <v>137688</v>
      </c>
      <c r="Y24" s="22">
        <v>11474</v>
      </c>
      <c r="Z24" s="22">
        <v>137688</v>
      </c>
      <c r="AA24" s="22">
        <v>11474</v>
      </c>
      <c r="AB24" s="22">
        <v>137688</v>
      </c>
      <c r="AC24" s="22">
        <v>11474</v>
      </c>
      <c r="AD24" s="22">
        <v>137688</v>
      </c>
      <c r="AE24" s="22">
        <v>11474</v>
      </c>
      <c r="AF24" s="22">
        <v>137688</v>
      </c>
      <c r="AG24" s="22">
        <v>11474</v>
      </c>
      <c r="AH24" s="22">
        <v>137688</v>
      </c>
      <c r="AI24" s="22">
        <v>12048</v>
      </c>
      <c r="AJ24" s="22">
        <v>144576</v>
      </c>
      <c r="AK24" s="22">
        <v>12048</v>
      </c>
      <c r="AL24" s="22">
        <v>144576</v>
      </c>
      <c r="AM24" s="22">
        <v>12048</v>
      </c>
      <c r="AN24" s="22">
        <v>144576</v>
      </c>
      <c r="AO24" s="22">
        <v>12048</v>
      </c>
      <c r="AP24" s="22">
        <v>144576</v>
      </c>
      <c r="AQ24" s="22">
        <v>12048</v>
      </c>
      <c r="AR24" s="22">
        <v>144576</v>
      </c>
      <c r="AS24" s="22">
        <v>12048</v>
      </c>
      <c r="AT24" s="22">
        <v>144576</v>
      </c>
      <c r="AU24" s="22">
        <v>12048</v>
      </c>
      <c r="AV24" s="22">
        <v>144576</v>
      </c>
      <c r="AW24" s="22">
        <v>12048</v>
      </c>
      <c r="AX24" s="22">
        <v>144576</v>
      </c>
      <c r="AY24" s="22">
        <v>12650</v>
      </c>
      <c r="AZ24" s="22">
        <v>151800</v>
      </c>
      <c r="BA24" s="22">
        <v>12650</v>
      </c>
      <c r="BB24" s="22">
        <v>151800</v>
      </c>
      <c r="BC24" s="22">
        <v>12650</v>
      </c>
      <c r="BD24" s="22">
        <v>151800</v>
      </c>
      <c r="BE24" s="22">
        <v>12650</v>
      </c>
      <c r="BF24" s="22">
        <v>151800</v>
      </c>
      <c r="BG24" s="22">
        <v>12650</v>
      </c>
      <c r="BH24" s="22">
        <v>151800</v>
      </c>
    </row>
    <row r="25" spans="1:60" x14ac:dyDescent="0.3">
      <c r="A25" s="21" t="s">
        <v>109</v>
      </c>
      <c r="B25" s="21" t="s">
        <v>108</v>
      </c>
      <c r="C25" s="21" t="s">
        <v>93</v>
      </c>
      <c r="D25" s="21" t="s">
        <v>110</v>
      </c>
      <c r="E25" s="21" t="s">
        <v>111</v>
      </c>
      <c r="F25" s="21" t="s">
        <v>547</v>
      </c>
      <c r="G25" s="22"/>
      <c r="H25" s="22"/>
      <c r="I25" s="22"/>
      <c r="J25" s="22"/>
      <c r="K25" s="22">
        <v>6250</v>
      </c>
      <c r="L25" s="22">
        <v>75000</v>
      </c>
      <c r="M25" s="22">
        <v>6250</v>
      </c>
      <c r="N25" s="22">
        <v>75000</v>
      </c>
      <c r="O25" s="22">
        <v>6250</v>
      </c>
      <c r="P25" s="22">
        <v>75000</v>
      </c>
      <c r="Q25" s="22">
        <v>6250</v>
      </c>
      <c r="R25" s="22">
        <v>75000</v>
      </c>
      <c r="S25" s="22">
        <v>6250</v>
      </c>
      <c r="T25" s="22">
        <v>75000</v>
      </c>
      <c r="U25" s="22">
        <v>6250</v>
      </c>
      <c r="V25" s="22">
        <v>75000</v>
      </c>
      <c r="W25" s="22">
        <v>6250</v>
      </c>
      <c r="X25" s="22">
        <v>75000</v>
      </c>
      <c r="Y25" s="22">
        <v>6250</v>
      </c>
      <c r="Z25" s="22">
        <v>75000</v>
      </c>
      <c r="AA25" s="22">
        <v>6250</v>
      </c>
      <c r="AB25" s="22">
        <v>75000</v>
      </c>
      <c r="AC25" s="22">
        <v>6250</v>
      </c>
      <c r="AD25" s="22">
        <v>75000</v>
      </c>
      <c r="AE25" s="22">
        <v>6250</v>
      </c>
      <c r="AF25" s="22">
        <v>75000</v>
      </c>
      <c r="AG25" s="22">
        <v>6250</v>
      </c>
      <c r="AH25" s="22">
        <v>75000</v>
      </c>
      <c r="AI25" s="22">
        <v>6563</v>
      </c>
      <c r="AJ25" s="22">
        <v>78756</v>
      </c>
      <c r="AK25" s="22">
        <v>6563</v>
      </c>
      <c r="AL25" s="22">
        <v>78756</v>
      </c>
      <c r="AM25" s="22">
        <v>6563</v>
      </c>
      <c r="AN25" s="22">
        <v>78756</v>
      </c>
      <c r="AO25" s="22">
        <v>6563</v>
      </c>
      <c r="AP25" s="22">
        <v>78756</v>
      </c>
      <c r="AQ25" s="22">
        <v>6563</v>
      </c>
      <c r="AR25" s="22">
        <v>78756</v>
      </c>
      <c r="AS25" s="22">
        <v>6563</v>
      </c>
      <c r="AT25" s="22">
        <v>78756</v>
      </c>
      <c r="AU25" s="22">
        <v>6563</v>
      </c>
      <c r="AV25" s="22">
        <v>78756</v>
      </c>
      <c r="AW25" s="22">
        <v>6563</v>
      </c>
      <c r="AX25" s="22">
        <v>78756</v>
      </c>
      <c r="AY25" s="22">
        <v>6891</v>
      </c>
      <c r="AZ25" s="22">
        <v>82692</v>
      </c>
      <c r="BA25" s="22">
        <v>6891</v>
      </c>
      <c r="BB25" s="22">
        <v>82692</v>
      </c>
      <c r="BC25" s="22">
        <v>6891</v>
      </c>
      <c r="BD25" s="22">
        <v>82692</v>
      </c>
      <c r="BE25" s="22">
        <v>6891</v>
      </c>
      <c r="BF25" s="22">
        <v>82692</v>
      </c>
      <c r="BG25" s="22">
        <v>6891</v>
      </c>
      <c r="BH25" s="22">
        <v>82692</v>
      </c>
    </row>
    <row r="26" spans="1:60" x14ac:dyDescent="0.3">
      <c r="A26" s="21" t="s">
        <v>195</v>
      </c>
      <c r="B26" s="21" t="s">
        <v>108</v>
      </c>
      <c r="C26" s="21" t="s">
        <v>66</v>
      </c>
      <c r="D26" s="21" t="s">
        <v>196</v>
      </c>
      <c r="E26" s="21" t="s">
        <v>143</v>
      </c>
      <c r="F26" s="21" t="s">
        <v>546</v>
      </c>
      <c r="G26" s="22"/>
      <c r="H26" s="22"/>
      <c r="I26" s="22"/>
      <c r="J26" s="22"/>
      <c r="M26" s="22">
        <v>8875</v>
      </c>
      <c r="N26" s="22">
        <v>106500</v>
      </c>
      <c r="O26" s="22">
        <v>8875</v>
      </c>
      <c r="P26" s="22">
        <v>106500</v>
      </c>
      <c r="Q26" s="22">
        <v>8875</v>
      </c>
      <c r="R26" s="22">
        <v>106500</v>
      </c>
      <c r="S26" s="22">
        <v>8875</v>
      </c>
      <c r="T26" s="22">
        <v>106500</v>
      </c>
      <c r="U26" s="22">
        <v>8875</v>
      </c>
      <c r="V26" s="22">
        <v>106500</v>
      </c>
      <c r="W26" s="22">
        <v>8875</v>
      </c>
      <c r="X26" s="22">
        <v>106500</v>
      </c>
      <c r="Y26" s="22">
        <v>8875</v>
      </c>
      <c r="Z26" s="22">
        <v>106500</v>
      </c>
      <c r="AA26" s="22">
        <v>8875</v>
      </c>
      <c r="AB26" s="22">
        <v>106500</v>
      </c>
      <c r="AC26" s="22">
        <v>8875</v>
      </c>
      <c r="AD26" s="22">
        <v>106500</v>
      </c>
      <c r="AE26" s="22">
        <v>8875</v>
      </c>
      <c r="AF26" s="22">
        <v>106500</v>
      </c>
      <c r="AG26" s="22">
        <v>8875</v>
      </c>
      <c r="AH26" s="22">
        <v>106500</v>
      </c>
      <c r="AI26" s="22">
        <v>8875</v>
      </c>
      <c r="AJ26" s="22">
        <v>106500</v>
      </c>
      <c r="AK26" s="22">
        <v>8875</v>
      </c>
      <c r="AL26" s="22">
        <v>106500</v>
      </c>
      <c r="AM26" s="22">
        <v>8875</v>
      </c>
      <c r="AN26" s="22">
        <v>106500</v>
      </c>
      <c r="AO26" s="22">
        <v>8875</v>
      </c>
      <c r="AP26" s="22">
        <v>106500</v>
      </c>
      <c r="AQ26" s="22">
        <v>8875</v>
      </c>
      <c r="AR26" s="22">
        <v>106500</v>
      </c>
      <c r="AS26" s="22">
        <v>8875</v>
      </c>
      <c r="AT26" s="22">
        <v>106500</v>
      </c>
      <c r="AU26" s="22">
        <v>8875</v>
      </c>
      <c r="AV26" s="22">
        <v>106500</v>
      </c>
      <c r="AW26" s="22">
        <v>8875</v>
      </c>
      <c r="AX26" s="22">
        <v>106500</v>
      </c>
      <c r="AY26" s="22">
        <v>9319</v>
      </c>
      <c r="AZ26" s="22">
        <v>111828</v>
      </c>
      <c r="BA26" s="22">
        <v>9319</v>
      </c>
      <c r="BB26" s="22">
        <v>111828</v>
      </c>
      <c r="BC26" s="22">
        <v>9319</v>
      </c>
      <c r="BD26" s="22">
        <v>111828</v>
      </c>
      <c r="BE26" s="22">
        <v>9319</v>
      </c>
      <c r="BF26" s="22">
        <v>111828</v>
      </c>
      <c r="BG26" s="22"/>
      <c r="BH26" s="22"/>
    </row>
    <row r="27" spans="1:60" x14ac:dyDescent="0.3">
      <c r="A27" s="21" t="s">
        <v>172</v>
      </c>
      <c r="B27" s="21" t="s">
        <v>171</v>
      </c>
      <c r="C27" s="21" t="s">
        <v>66</v>
      </c>
      <c r="D27" s="21" t="s">
        <v>173</v>
      </c>
      <c r="E27" s="21" t="s">
        <v>146</v>
      </c>
      <c r="F27" s="21" t="s">
        <v>546</v>
      </c>
      <c r="G27" s="22">
        <v>9500</v>
      </c>
      <c r="H27" s="22">
        <v>114000</v>
      </c>
      <c r="I27" s="22">
        <v>9500</v>
      </c>
      <c r="J27" s="22">
        <v>114000</v>
      </c>
      <c r="K27" s="22">
        <v>9500</v>
      </c>
      <c r="L27" s="22">
        <v>114000</v>
      </c>
      <c r="M27" s="22">
        <v>9500</v>
      </c>
      <c r="N27" s="22">
        <v>114000</v>
      </c>
      <c r="O27" s="22">
        <v>9500</v>
      </c>
      <c r="P27" s="22">
        <v>114000</v>
      </c>
      <c r="Q27" s="22">
        <v>9500</v>
      </c>
      <c r="R27" s="22">
        <v>114000</v>
      </c>
      <c r="S27" s="22">
        <v>9500</v>
      </c>
      <c r="T27" s="22">
        <v>114000</v>
      </c>
      <c r="U27" s="22">
        <v>9500</v>
      </c>
      <c r="V27" s="22">
        <v>114000</v>
      </c>
      <c r="W27" s="22">
        <v>9500</v>
      </c>
      <c r="X27" s="22">
        <v>114000</v>
      </c>
      <c r="Y27" s="22">
        <v>9500</v>
      </c>
      <c r="Z27" s="22">
        <v>114000</v>
      </c>
      <c r="AA27" s="22">
        <v>9500</v>
      </c>
      <c r="AB27" s="22">
        <v>114000</v>
      </c>
      <c r="AC27" s="22">
        <v>9500</v>
      </c>
      <c r="AD27" s="22">
        <v>114000</v>
      </c>
      <c r="AE27" s="22">
        <v>9500</v>
      </c>
      <c r="AF27" s="22">
        <v>114000</v>
      </c>
      <c r="AG27" s="22">
        <v>9500</v>
      </c>
      <c r="AH27" s="22">
        <v>114000</v>
      </c>
      <c r="AI27" s="22">
        <v>9975</v>
      </c>
      <c r="AJ27" s="22">
        <v>119700</v>
      </c>
      <c r="AK27" s="22">
        <v>9975</v>
      </c>
      <c r="AL27" s="22">
        <v>119700</v>
      </c>
      <c r="AM27" s="22">
        <v>9975</v>
      </c>
      <c r="AN27" s="22">
        <v>119700</v>
      </c>
      <c r="AO27" s="22">
        <v>9975</v>
      </c>
      <c r="AP27" s="22">
        <v>119700</v>
      </c>
      <c r="AQ27" s="22">
        <v>9975</v>
      </c>
      <c r="AR27" s="22">
        <v>119700</v>
      </c>
      <c r="AS27" s="22">
        <v>9975</v>
      </c>
      <c r="AT27" s="22">
        <v>119700</v>
      </c>
      <c r="AU27" s="22">
        <v>9975</v>
      </c>
      <c r="AV27" s="22">
        <v>119700</v>
      </c>
      <c r="AW27" s="22">
        <v>9975</v>
      </c>
      <c r="AX27" s="22">
        <v>119700</v>
      </c>
      <c r="AY27" s="22">
        <v>10474</v>
      </c>
      <c r="AZ27" s="22">
        <v>125688</v>
      </c>
      <c r="BA27" s="22">
        <v>10474</v>
      </c>
      <c r="BB27" s="22">
        <v>125688</v>
      </c>
      <c r="BC27" s="22"/>
      <c r="BD27" s="22"/>
      <c r="BE27" s="22"/>
      <c r="BF27" s="22"/>
      <c r="BG27" s="22"/>
      <c r="BH27" s="22"/>
    </row>
    <row r="28" spans="1:60" x14ac:dyDescent="0.3">
      <c r="A28" s="21" t="s">
        <v>103</v>
      </c>
      <c r="B28" s="21" t="s">
        <v>102</v>
      </c>
      <c r="C28" s="21" t="s">
        <v>93</v>
      </c>
      <c r="D28" s="21" t="s">
        <v>104</v>
      </c>
      <c r="E28" s="21" t="s">
        <v>438</v>
      </c>
      <c r="F28" s="21" t="s">
        <v>547</v>
      </c>
      <c r="G28" s="22">
        <v>6495</v>
      </c>
      <c r="H28" s="22">
        <v>77940</v>
      </c>
      <c r="I28" s="22">
        <v>6495</v>
      </c>
      <c r="J28" s="22">
        <v>77940</v>
      </c>
      <c r="K28" s="22">
        <v>6495</v>
      </c>
      <c r="L28" s="22">
        <v>77940</v>
      </c>
      <c r="M28" s="22">
        <v>6495</v>
      </c>
      <c r="N28" s="22">
        <v>77940</v>
      </c>
      <c r="O28" s="22">
        <v>6495</v>
      </c>
      <c r="P28" s="22">
        <v>77940</v>
      </c>
      <c r="Q28" s="22">
        <v>6495</v>
      </c>
      <c r="R28" s="22">
        <v>77940</v>
      </c>
      <c r="S28" s="22">
        <v>6495</v>
      </c>
      <c r="T28" s="22">
        <v>77940</v>
      </c>
      <c r="U28" s="22">
        <v>6495</v>
      </c>
      <c r="V28" s="22">
        <v>77940</v>
      </c>
      <c r="W28" s="22">
        <v>6495</v>
      </c>
      <c r="X28" s="22">
        <v>77940</v>
      </c>
      <c r="Y28" s="22">
        <v>6495</v>
      </c>
      <c r="Z28" s="22">
        <v>77940</v>
      </c>
      <c r="AA28" s="22">
        <v>6495</v>
      </c>
      <c r="AB28" s="22">
        <v>77940</v>
      </c>
      <c r="AC28" s="22">
        <v>6495</v>
      </c>
      <c r="AD28" s="22">
        <v>77940</v>
      </c>
      <c r="AE28" s="22">
        <v>6495</v>
      </c>
      <c r="AF28" s="22">
        <v>77940</v>
      </c>
      <c r="AG28" s="22">
        <v>6820</v>
      </c>
      <c r="AH28" s="22">
        <v>81840</v>
      </c>
      <c r="AI28" s="22">
        <v>6820</v>
      </c>
      <c r="AJ28" s="22">
        <v>81840</v>
      </c>
      <c r="AK28" s="22">
        <v>6820</v>
      </c>
      <c r="AL28" s="22">
        <v>81840</v>
      </c>
      <c r="AM28" s="22">
        <v>6820</v>
      </c>
      <c r="AN28" s="22">
        <v>81840</v>
      </c>
      <c r="AO28" s="22">
        <v>6820</v>
      </c>
      <c r="AP28" s="22">
        <v>81840</v>
      </c>
      <c r="AQ28" s="22">
        <v>6820</v>
      </c>
      <c r="AR28" s="22">
        <v>81840</v>
      </c>
      <c r="AS28" s="22">
        <v>6820</v>
      </c>
      <c r="AT28" s="22">
        <v>81840</v>
      </c>
      <c r="AU28" s="22">
        <v>6820</v>
      </c>
      <c r="AV28" s="22">
        <v>81840</v>
      </c>
      <c r="AW28" s="22">
        <v>6820</v>
      </c>
      <c r="AX28" s="22">
        <v>81840</v>
      </c>
      <c r="AY28" s="22">
        <v>7161</v>
      </c>
      <c r="AZ28" s="22">
        <v>85932</v>
      </c>
      <c r="BA28" s="22">
        <v>7161</v>
      </c>
      <c r="BB28" s="22">
        <v>85932</v>
      </c>
      <c r="BC28" s="22">
        <v>7161</v>
      </c>
      <c r="BD28" s="22">
        <v>85932</v>
      </c>
      <c r="BE28" s="22">
        <v>7161</v>
      </c>
      <c r="BF28" s="22">
        <v>85932</v>
      </c>
      <c r="BG28" s="22">
        <v>7161</v>
      </c>
      <c r="BH28" s="22">
        <v>85932</v>
      </c>
    </row>
    <row r="29" spans="1:60" x14ac:dyDescent="0.3">
      <c r="A29" s="21" t="s">
        <v>208</v>
      </c>
      <c r="B29" s="21" t="s">
        <v>207</v>
      </c>
      <c r="C29" s="21" t="s">
        <v>93</v>
      </c>
      <c r="D29" s="21" t="s">
        <v>209</v>
      </c>
      <c r="E29" s="21" t="s">
        <v>143</v>
      </c>
      <c r="F29" s="21" t="s">
        <v>546</v>
      </c>
      <c r="G29" s="22">
        <v>7490</v>
      </c>
      <c r="H29" s="22">
        <v>89880</v>
      </c>
      <c r="I29" s="22">
        <v>7490</v>
      </c>
      <c r="J29" s="22">
        <v>89880</v>
      </c>
      <c r="K29" s="22">
        <v>7490</v>
      </c>
      <c r="L29" s="22">
        <v>89880</v>
      </c>
      <c r="M29" s="22">
        <v>7490</v>
      </c>
      <c r="N29" s="22">
        <v>89880</v>
      </c>
      <c r="O29" s="22">
        <v>7490</v>
      </c>
      <c r="P29" s="22">
        <v>89880</v>
      </c>
      <c r="Q29" s="22">
        <v>7490</v>
      </c>
      <c r="R29" s="22">
        <v>89880</v>
      </c>
      <c r="S29" s="22">
        <v>7490</v>
      </c>
      <c r="T29" s="22">
        <v>89880</v>
      </c>
      <c r="U29" s="22">
        <v>7490</v>
      </c>
      <c r="V29" s="22">
        <v>89880</v>
      </c>
      <c r="W29" s="22">
        <v>7490</v>
      </c>
      <c r="X29" s="22">
        <v>89880</v>
      </c>
      <c r="Y29" s="22">
        <v>7490</v>
      </c>
      <c r="Z29" s="22">
        <v>89880</v>
      </c>
      <c r="AA29" s="22">
        <v>7490</v>
      </c>
      <c r="AB29" s="22">
        <v>89880</v>
      </c>
      <c r="AC29" s="22">
        <v>7490</v>
      </c>
      <c r="AD29" s="22">
        <v>89880</v>
      </c>
      <c r="AE29" s="22">
        <v>7490</v>
      </c>
      <c r="AF29" s="22">
        <v>89880</v>
      </c>
      <c r="AG29" s="22">
        <v>7490</v>
      </c>
      <c r="AH29" s="22">
        <v>89880</v>
      </c>
      <c r="AI29" s="22">
        <v>7865</v>
      </c>
      <c r="AJ29" s="22">
        <v>94380</v>
      </c>
      <c r="AK29" s="22">
        <v>7865</v>
      </c>
      <c r="AL29" s="22">
        <v>94380</v>
      </c>
      <c r="AM29" s="22">
        <v>7865</v>
      </c>
      <c r="AN29" s="22">
        <v>94380</v>
      </c>
      <c r="AO29" s="22">
        <v>7865</v>
      </c>
      <c r="AP29" s="22">
        <v>94380</v>
      </c>
      <c r="AQ29" s="22">
        <v>7865</v>
      </c>
      <c r="AR29" s="22">
        <v>94380</v>
      </c>
      <c r="AS29" s="22">
        <v>7865</v>
      </c>
      <c r="AT29" s="22">
        <v>94380</v>
      </c>
      <c r="AU29" s="22">
        <v>7865</v>
      </c>
      <c r="AV29" s="22">
        <v>94380</v>
      </c>
      <c r="AW29" s="22">
        <v>7865</v>
      </c>
      <c r="AX29" s="22">
        <v>94380</v>
      </c>
      <c r="AY29" s="22">
        <v>8258</v>
      </c>
      <c r="AZ29" s="22">
        <v>99096</v>
      </c>
      <c r="BA29" s="22">
        <v>8258</v>
      </c>
      <c r="BB29" s="22">
        <v>99096</v>
      </c>
      <c r="BC29" s="22"/>
      <c r="BD29" s="22"/>
      <c r="BE29" s="22"/>
      <c r="BF29" s="22"/>
      <c r="BG29" s="22"/>
      <c r="BH29" s="22"/>
    </row>
    <row r="30" spans="1:60" x14ac:dyDescent="0.3">
      <c r="A30" s="21" t="s">
        <v>119</v>
      </c>
      <c r="B30" s="21" t="s">
        <v>487</v>
      </c>
      <c r="C30" s="21" t="s">
        <v>66</v>
      </c>
      <c r="D30" s="21" t="s">
        <v>491</v>
      </c>
      <c r="E30" s="21" t="s">
        <v>161</v>
      </c>
      <c r="F30" s="21" t="s">
        <v>546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>
        <v>9750</v>
      </c>
      <c r="AP30" s="22">
        <v>117000</v>
      </c>
      <c r="AQ30" s="22">
        <v>9750</v>
      </c>
      <c r="AR30" s="22">
        <v>117000</v>
      </c>
      <c r="AS30" s="22">
        <v>9750</v>
      </c>
      <c r="AT30" s="22">
        <v>117000</v>
      </c>
      <c r="AU30" s="22">
        <v>9750</v>
      </c>
      <c r="AV30" s="22">
        <v>117000</v>
      </c>
      <c r="AW30" s="22">
        <v>11667</v>
      </c>
      <c r="AX30" s="22">
        <v>140004</v>
      </c>
      <c r="AY30" s="22">
        <v>11667</v>
      </c>
      <c r="AZ30" s="22">
        <v>140004</v>
      </c>
      <c r="BA30" s="22">
        <v>11667</v>
      </c>
      <c r="BB30" s="22">
        <v>140004</v>
      </c>
      <c r="BC30" s="22">
        <v>11667</v>
      </c>
      <c r="BD30" s="22">
        <v>140004</v>
      </c>
      <c r="BE30" s="22">
        <v>11667</v>
      </c>
      <c r="BF30" s="22">
        <v>140004</v>
      </c>
      <c r="BG30" s="22">
        <v>11667</v>
      </c>
      <c r="BH30" s="22">
        <v>140004</v>
      </c>
    </row>
    <row r="31" spans="1:60" x14ac:dyDescent="0.3">
      <c r="A31" s="21" t="s">
        <v>259</v>
      </c>
      <c r="B31" s="21" t="s">
        <v>258</v>
      </c>
      <c r="C31" s="21" t="s">
        <v>43</v>
      </c>
      <c r="D31" s="21" t="s">
        <v>449</v>
      </c>
      <c r="E31" s="21" t="s">
        <v>250</v>
      </c>
      <c r="F31" s="21" t="s">
        <v>545</v>
      </c>
      <c r="G31" s="22"/>
      <c r="H31" s="22"/>
      <c r="I31" s="22"/>
      <c r="J31" s="22"/>
      <c r="K31" s="22"/>
      <c r="L31" s="22"/>
      <c r="M31" s="22">
        <v>13074</v>
      </c>
      <c r="N31" s="22">
        <v>156888</v>
      </c>
      <c r="O31" s="22">
        <v>13074</v>
      </c>
      <c r="P31" s="22">
        <v>156888</v>
      </c>
      <c r="Q31" s="22">
        <v>13074</v>
      </c>
      <c r="R31" s="22">
        <v>156888</v>
      </c>
      <c r="S31" s="22">
        <v>13074</v>
      </c>
      <c r="T31" s="22">
        <v>156888</v>
      </c>
      <c r="U31" s="22">
        <v>13074</v>
      </c>
      <c r="V31" s="22">
        <v>156888</v>
      </c>
      <c r="W31" s="22">
        <v>13074</v>
      </c>
      <c r="X31" s="22">
        <v>156888</v>
      </c>
      <c r="Y31" s="22">
        <v>13074</v>
      </c>
      <c r="Z31" s="22">
        <v>156888</v>
      </c>
      <c r="AA31" s="22">
        <v>13074</v>
      </c>
      <c r="AB31" s="22">
        <v>156888</v>
      </c>
      <c r="AC31" s="22">
        <v>13074</v>
      </c>
      <c r="AD31" s="22">
        <v>156888</v>
      </c>
      <c r="AE31" s="22">
        <v>13074</v>
      </c>
      <c r="AF31" s="22">
        <v>156888</v>
      </c>
      <c r="AG31" s="22">
        <v>13074</v>
      </c>
      <c r="AH31" s="22">
        <v>156888</v>
      </c>
      <c r="AI31" s="22">
        <v>13074</v>
      </c>
      <c r="AJ31" s="22">
        <v>156888</v>
      </c>
      <c r="AK31" s="22">
        <v>13074</v>
      </c>
      <c r="AL31" s="22">
        <v>156888</v>
      </c>
      <c r="AM31" s="22">
        <v>13074</v>
      </c>
      <c r="AN31" s="22">
        <v>156888</v>
      </c>
      <c r="AO31" s="22">
        <v>13074</v>
      </c>
      <c r="AP31" s="22">
        <v>156888</v>
      </c>
      <c r="AQ31" s="22">
        <v>13074</v>
      </c>
      <c r="AR31" s="22">
        <v>156888</v>
      </c>
      <c r="AS31" s="22">
        <v>13074</v>
      </c>
      <c r="AT31" s="22">
        <v>156888</v>
      </c>
      <c r="AU31" s="22">
        <v>13074</v>
      </c>
      <c r="AV31" s="22">
        <v>156888</v>
      </c>
      <c r="AW31" s="22">
        <v>13074</v>
      </c>
      <c r="AX31" s="22">
        <v>156888</v>
      </c>
      <c r="AY31" s="22">
        <v>13728</v>
      </c>
      <c r="AZ31" s="22">
        <v>164736</v>
      </c>
      <c r="BA31" s="22">
        <v>13728</v>
      </c>
      <c r="BB31" s="22">
        <v>164736</v>
      </c>
      <c r="BC31" s="22">
        <v>13728</v>
      </c>
      <c r="BD31" s="22">
        <v>164736</v>
      </c>
      <c r="BE31" s="22">
        <v>13728</v>
      </c>
      <c r="BF31" s="22">
        <v>164736</v>
      </c>
      <c r="BG31" s="22">
        <v>13728</v>
      </c>
      <c r="BH31" s="22">
        <v>164736</v>
      </c>
    </row>
    <row r="32" spans="1:60" x14ac:dyDescent="0.3">
      <c r="A32" s="21" t="s">
        <v>297</v>
      </c>
      <c r="B32" s="21" t="s">
        <v>296</v>
      </c>
      <c r="C32" s="21" t="s">
        <v>474</v>
      </c>
      <c r="D32" s="21" t="s">
        <v>475</v>
      </c>
      <c r="E32" s="21" t="s">
        <v>298</v>
      </c>
      <c r="F32" s="21" t="s">
        <v>545</v>
      </c>
      <c r="G32" s="22">
        <v>6618</v>
      </c>
      <c r="H32" s="22">
        <v>79416</v>
      </c>
      <c r="I32" s="22">
        <v>6618</v>
      </c>
      <c r="J32" s="22">
        <v>79416</v>
      </c>
      <c r="K32" s="22">
        <v>6618</v>
      </c>
      <c r="L32" s="22">
        <v>79416</v>
      </c>
      <c r="M32" s="22">
        <v>6941</v>
      </c>
      <c r="N32" s="22">
        <v>83292</v>
      </c>
      <c r="O32" s="22">
        <v>6941</v>
      </c>
      <c r="P32" s="22">
        <v>83292</v>
      </c>
      <c r="Q32" s="22">
        <v>6941</v>
      </c>
      <c r="R32" s="22">
        <v>83292</v>
      </c>
      <c r="S32" s="22">
        <v>6941</v>
      </c>
      <c r="T32" s="22">
        <v>83292</v>
      </c>
      <c r="U32" s="22">
        <v>6941</v>
      </c>
      <c r="V32" s="22">
        <v>83292</v>
      </c>
      <c r="W32" s="22">
        <v>6941</v>
      </c>
      <c r="X32" s="22">
        <v>83292</v>
      </c>
      <c r="Y32" s="22">
        <v>6941</v>
      </c>
      <c r="Z32" s="22">
        <v>83292</v>
      </c>
      <c r="AA32" s="22">
        <v>6941</v>
      </c>
      <c r="AB32" s="22">
        <v>83292</v>
      </c>
      <c r="AC32" s="22">
        <v>6941</v>
      </c>
      <c r="AD32" s="22">
        <v>83292</v>
      </c>
      <c r="AE32" s="22">
        <v>6941</v>
      </c>
      <c r="AF32" s="22">
        <v>83292</v>
      </c>
      <c r="AG32" s="22">
        <v>6941</v>
      </c>
      <c r="AH32" s="22">
        <v>83292</v>
      </c>
      <c r="AI32" s="22">
        <v>8497</v>
      </c>
      <c r="AJ32" s="22">
        <v>101964</v>
      </c>
      <c r="AK32" s="22">
        <v>8497</v>
      </c>
      <c r="AL32" s="22">
        <v>101964</v>
      </c>
      <c r="AM32" s="22">
        <v>8497</v>
      </c>
      <c r="AN32" s="22">
        <v>101964</v>
      </c>
      <c r="AO32" s="22">
        <v>8497</v>
      </c>
      <c r="AP32" s="22">
        <v>101964</v>
      </c>
      <c r="AQ32" s="22">
        <v>8497</v>
      </c>
      <c r="AR32" s="22">
        <v>101964</v>
      </c>
      <c r="AS32" s="22">
        <v>8497</v>
      </c>
      <c r="AT32" s="22">
        <v>101964</v>
      </c>
      <c r="AU32" s="22">
        <v>8497</v>
      </c>
      <c r="AV32" s="22">
        <v>101964</v>
      </c>
      <c r="AW32" s="22">
        <v>8497</v>
      </c>
      <c r="AX32" s="22">
        <v>101964</v>
      </c>
      <c r="AY32" s="22">
        <v>8922</v>
      </c>
      <c r="AZ32" s="22">
        <v>107064</v>
      </c>
      <c r="BA32" s="22">
        <v>8922</v>
      </c>
      <c r="BB32" s="22">
        <v>107064</v>
      </c>
      <c r="BC32" s="22">
        <v>8922</v>
      </c>
      <c r="BD32" s="22">
        <v>107064</v>
      </c>
      <c r="BE32" s="22">
        <v>8922</v>
      </c>
      <c r="BF32" s="22">
        <v>107064</v>
      </c>
      <c r="BG32" s="22">
        <v>8922</v>
      </c>
      <c r="BH32" s="22">
        <v>107064</v>
      </c>
    </row>
    <row r="33" spans="1:60" x14ac:dyDescent="0.3">
      <c r="A33" s="21" t="s">
        <v>361</v>
      </c>
      <c r="B33" s="21" t="s">
        <v>362</v>
      </c>
      <c r="C33" s="21" t="s">
        <v>66</v>
      </c>
      <c r="D33" s="21" t="s">
        <v>122</v>
      </c>
      <c r="E33" s="21" t="s">
        <v>123</v>
      </c>
      <c r="F33" s="21" t="s">
        <v>547</v>
      </c>
      <c r="G33" s="22">
        <v>8442</v>
      </c>
      <c r="H33" s="22">
        <v>101304</v>
      </c>
      <c r="I33" s="22">
        <v>8442</v>
      </c>
      <c r="J33" s="22">
        <v>101304</v>
      </c>
      <c r="K33" s="22">
        <v>8442</v>
      </c>
      <c r="L33" s="22">
        <v>101304</v>
      </c>
      <c r="M33" s="22">
        <v>8442</v>
      </c>
      <c r="N33" s="22">
        <v>101304</v>
      </c>
      <c r="O33" s="22">
        <v>8442</v>
      </c>
      <c r="P33" s="22">
        <v>101304</v>
      </c>
      <c r="Q33" s="22">
        <v>8442</v>
      </c>
      <c r="R33" s="22">
        <v>101304</v>
      </c>
      <c r="S33" s="22">
        <v>8442</v>
      </c>
      <c r="T33" s="22">
        <v>101304</v>
      </c>
      <c r="U33" s="22">
        <v>8442</v>
      </c>
      <c r="V33" s="22">
        <v>101304</v>
      </c>
      <c r="W33" s="22">
        <v>8442</v>
      </c>
      <c r="X33" s="22">
        <v>101304</v>
      </c>
      <c r="Y33" s="22">
        <v>8442</v>
      </c>
      <c r="Z33" s="22">
        <v>101304</v>
      </c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x14ac:dyDescent="0.3">
      <c r="A34" s="21" t="s">
        <v>469</v>
      </c>
      <c r="B34" s="21" t="s">
        <v>470</v>
      </c>
      <c r="C34" s="21" t="s">
        <v>66</v>
      </c>
      <c r="D34" s="21" t="s">
        <v>472</v>
      </c>
      <c r="E34" s="21" t="s">
        <v>473</v>
      </c>
      <c r="F34" s="21" t="s">
        <v>669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>
        <v>6833</v>
      </c>
      <c r="AJ34" s="22">
        <v>81996</v>
      </c>
      <c r="AK34" s="22">
        <v>6833</v>
      </c>
      <c r="AL34" s="22">
        <v>81996</v>
      </c>
      <c r="AM34" s="22">
        <v>6833</v>
      </c>
      <c r="AN34" s="22">
        <v>81996</v>
      </c>
      <c r="AO34" s="22">
        <v>6833</v>
      </c>
      <c r="AP34" s="22">
        <v>81996</v>
      </c>
      <c r="AQ34" s="22">
        <v>6833</v>
      </c>
      <c r="AR34" s="22">
        <v>81996</v>
      </c>
      <c r="AS34" s="22">
        <v>6833</v>
      </c>
      <c r="AT34" s="22">
        <v>81996</v>
      </c>
      <c r="AU34" s="22">
        <v>6833</v>
      </c>
      <c r="AV34" s="22">
        <v>81996</v>
      </c>
      <c r="AW34" s="22">
        <v>6833</v>
      </c>
      <c r="AX34" s="22">
        <v>81996</v>
      </c>
      <c r="AY34" s="22">
        <v>7175</v>
      </c>
      <c r="AZ34" s="22">
        <v>86100</v>
      </c>
      <c r="BA34" s="22">
        <v>7175</v>
      </c>
      <c r="BB34" s="22">
        <v>86100</v>
      </c>
      <c r="BC34" s="22">
        <v>7175</v>
      </c>
      <c r="BD34" s="22">
        <v>86100</v>
      </c>
      <c r="BE34" s="22">
        <v>7175</v>
      </c>
      <c r="BF34" s="22">
        <v>86100</v>
      </c>
      <c r="BG34" s="22">
        <v>7175</v>
      </c>
      <c r="BH34" s="22">
        <v>86100</v>
      </c>
    </row>
    <row r="35" spans="1:60" x14ac:dyDescent="0.3">
      <c r="A35" s="21" t="s">
        <v>198</v>
      </c>
      <c r="B35" s="21" t="s">
        <v>197</v>
      </c>
      <c r="C35" s="21" t="s">
        <v>66</v>
      </c>
      <c r="D35" s="21" t="s">
        <v>199</v>
      </c>
      <c r="E35" s="21" t="s">
        <v>200</v>
      </c>
      <c r="F35" s="21" t="s">
        <v>546</v>
      </c>
      <c r="G35" s="22">
        <v>8407</v>
      </c>
      <c r="H35" s="22">
        <v>100884</v>
      </c>
      <c r="I35" s="22">
        <v>8407</v>
      </c>
      <c r="J35" s="22">
        <v>100884</v>
      </c>
      <c r="K35" s="22">
        <v>8407</v>
      </c>
      <c r="L35" s="22">
        <v>100884</v>
      </c>
      <c r="M35" s="22">
        <v>8407</v>
      </c>
      <c r="N35" s="22">
        <v>100884</v>
      </c>
      <c r="O35" s="22">
        <v>8407</v>
      </c>
      <c r="P35" s="22">
        <v>100884</v>
      </c>
      <c r="Q35" s="22">
        <v>8407</v>
      </c>
      <c r="R35" s="22">
        <v>100884</v>
      </c>
      <c r="S35" s="22">
        <v>8407</v>
      </c>
      <c r="T35" s="22">
        <v>100884</v>
      </c>
      <c r="U35" s="22">
        <v>8407</v>
      </c>
      <c r="V35" s="22">
        <v>100884</v>
      </c>
      <c r="W35" s="22">
        <v>8407</v>
      </c>
      <c r="X35" s="22">
        <v>100884</v>
      </c>
      <c r="Y35" s="22">
        <v>8407</v>
      </c>
      <c r="Z35" s="22">
        <v>100884</v>
      </c>
      <c r="AA35" s="22">
        <v>8407</v>
      </c>
      <c r="AB35" s="22">
        <v>100884</v>
      </c>
      <c r="AC35" s="22">
        <v>8407</v>
      </c>
      <c r="AD35" s="22">
        <v>100884</v>
      </c>
      <c r="AE35" s="22">
        <v>8407</v>
      </c>
      <c r="AF35" s="22">
        <v>100884</v>
      </c>
      <c r="AG35" s="22">
        <v>8407</v>
      </c>
      <c r="AH35" s="22">
        <v>100884</v>
      </c>
      <c r="AI35" s="22">
        <v>8827</v>
      </c>
      <c r="AJ35" s="22">
        <v>105924</v>
      </c>
      <c r="AK35" s="22">
        <v>8827</v>
      </c>
      <c r="AL35" s="22">
        <v>105924</v>
      </c>
      <c r="AM35" s="22">
        <v>8827</v>
      </c>
      <c r="AN35" s="22">
        <v>105924</v>
      </c>
      <c r="AO35" s="22">
        <v>8827</v>
      </c>
      <c r="AP35" s="22">
        <v>105924</v>
      </c>
      <c r="AQ35" s="22">
        <v>8827</v>
      </c>
      <c r="AR35" s="22">
        <v>105924</v>
      </c>
      <c r="AS35" s="22">
        <v>8827</v>
      </c>
      <c r="AT35" s="22">
        <v>105924</v>
      </c>
      <c r="AU35" s="22">
        <v>8827</v>
      </c>
      <c r="AV35" s="22">
        <v>105924</v>
      </c>
      <c r="AW35" s="22">
        <v>8827</v>
      </c>
      <c r="AX35" s="22">
        <v>105924</v>
      </c>
      <c r="AY35" s="22">
        <v>9268</v>
      </c>
      <c r="AZ35" s="22">
        <v>111216</v>
      </c>
      <c r="BA35" s="22">
        <v>9268</v>
      </c>
      <c r="BB35" s="22">
        <v>111216</v>
      </c>
      <c r="BC35" s="22">
        <v>9268</v>
      </c>
      <c r="BD35" s="22">
        <v>111216</v>
      </c>
      <c r="BE35" s="22">
        <v>9268</v>
      </c>
      <c r="BF35" s="22">
        <v>111216</v>
      </c>
      <c r="BG35" s="22">
        <v>9268</v>
      </c>
      <c r="BH35" s="22">
        <v>111216</v>
      </c>
    </row>
    <row r="36" spans="1:60" x14ac:dyDescent="0.3">
      <c r="A36" s="21" t="s">
        <v>478</v>
      </c>
      <c r="B36" s="21" t="s">
        <v>479</v>
      </c>
      <c r="C36" s="21" t="s">
        <v>66</v>
      </c>
      <c r="D36" s="21" t="s">
        <v>164</v>
      </c>
      <c r="E36" s="21" t="s">
        <v>139</v>
      </c>
      <c r="F36" s="21" t="s">
        <v>546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>
        <v>10500</v>
      </c>
      <c r="AN36" s="22">
        <v>126000</v>
      </c>
      <c r="AO36" s="22">
        <v>10500</v>
      </c>
      <c r="AP36" s="22">
        <v>126000</v>
      </c>
      <c r="AQ36" s="22">
        <v>10500</v>
      </c>
      <c r="AR36" s="22">
        <v>126000</v>
      </c>
      <c r="AS36" s="22">
        <v>10500</v>
      </c>
      <c r="AT36" s="22">
        <v>126000</v>
      </c>
      <c r="AU36" s="22">
        <v>11000</v>
      </c>
      <c r="AV36" s="22">
        <v>132000</v>
      </c>
      <c r="AW36" s="22">
        <v>11000</v>
      </c>
      <c r="AX36" s="22">
        <v>132000</v>
      </c>
      <c r="AY36" s="22">
        <v>11525</v>
      </c>
      <c r="AZ36" s="22">
        <v>138300</v>
      </c>
      <c r="BA36" s="22">
        <v>11525</v>
      </c>
      <c r="BB36" s="22">
        <v>138300</v>
      </c>
      <c r="BC36" s="22">
        <v>11525</v>
      </c>
      <c r="BD36" s="22">
        <v>138300</v>
      </c>
      <c r="BE36" s="22">
        <v>11525</v>
      </c>
      <c r="BF36" s="22">
        <v>138300</v>
      </c>
      <c r="BG36" s="22">
        <v>11525</v>
      </c>
      <c r="BH36" s="22">
        <v>138300</v>
      </c>
    </row>
    <row r="37" spans="1:60" x14ac:dyDescent="0.3">
      <c r="A37" s="21" t="s">
        <v>115</v>
      </c>
      <c r="B37" s="21" t="s">
        <v>114</v>
      </c>
      <c r="C37" s="21" t="s">
        <v>43</v>
      </c>
      <c r="D37" s="21" t="s">
        <v>408</v>
      </c>
      <c r="E37" s="21" t="s">
        <v>27</v>
      </c>
      <c r="F37" s="21" t="s">
        <v>547</v>
      </c>
      <c r="G37" s="22">
        <v>5744</v>
      </c>
      <c r="H37" s="22">
        <v>68928</v>
      </c>
      <c r="I37" s="22">
        <v>5744</v>
      </c>
      <c r="J37" s="22">
        <v>68928</v>
      </c>
      <c r="K37" s="22">
        <v>5744</v>
      </c>
      <c r="L37" s="22">
        <v>68928</v>
      </c>
      <c r="M37" s="22">
        <v>5744</v>
      </c>
      <c r="N37" s="22">
        <v>68928</v>
      </c>
      <c r="O37" s="22">
        <v>5744</v>
      </c>
      <c r="P37" s="22">
        <v>68928</v>
      </c>
      <c r="Q37" s="22">
        <v>14375</v>
      </c>
      <c r="R37" s="22">
        <v>172500</v>
      </c>
      <c r="S37" s="22">
        <v>5744</v>
      </c>
      <c r="T37" s="22">
        <v>68928</v>
      </c>
      <c r="U37" s="22">
        <v>5744</v>
      </c>
      <c r="V37" s="22">
        <v>68928</v>
      </c>
      <c r="W37" s="22">
        <v>5744</v>
      </c>
      <c r="X37" s="22">
        <v>68928</v>
      </c>
      <c r="Y37" s="22">
        <v>5744</v>
      </c>
      <c r="Z37" s="22">
        <v>68928</v>
      </c>
      <c r="AA37" s="22">
        <v>5744</v>
      </c>
      <c r="AB37" s="22">
        <v>68928</v>
      </c>
      <c r="AC37" s="22">
        <v>5744</v>
      </c>
      <c r="AD37" s="22">
        <v>68928</v>
      </c>
      <c r="AE37" s="22">
        <v>5744</v>
      </c>
      <c r="AF37" s="22">
        <v>68928</v>
      </c>
      <c r="AG37" s="22">
        <v>5744</v>
      </c>
      <c r="AH37" s="22">
        <v>68928</v>
      </c>
      <c r="AI37" s="22">
        <v>6031</v>
      </c>
      <c r="AJ37" s="22">
        <v>72372</v>
      </c>
      <c r="AK37" s="22">
        <v>6031</v>
      </c>
      <c r="AL37" s="22">
        <v>72372</v>
      </c>
      <c r="AM37" s="22">
        <v>6031</v>
      </c>
      <c r="AN37" s="22">
        <v>72372</v>
      </c>
      <c r="AO37" s="22">
        <v>6031</v>
      </c>
      <c r="AP37" s="22">
        <v>72372</v>
      </c>
      <c r="AQ37" s="22">
        <v>6333</v>
      </c>
      <c r="AR37" s="22">
        <v>75996</v>
      </c>
      <c r="AS37" s="22">
        <v>6333</v>
      </c>
      <c r="AT37" s="22">
        <v>75996</v>
      </c>
      <c r="AU37" s="22">
        <v>6333</v>
      </c>
      <c r="AV37" s="22">
        <v>75996</v>
      </c>
      <c r="AW37" s="22">
        <v>6333</v>
      </c>
      <c r="AX37" s="22">
        <v>75996</v>
      </c>
      <c r="AY37" s="22">
        <v>6649.5</v>
      </c>
      <c r="AZ37" s="22">
        <v>79794</v>
      </c>
      <c r="BA37" s="22">
        <v>6649.5</v>
      </c>
      <c r="BB37" s="22">
        <v>79794</v>
      </c>
      <c r="BC37" s="22">
        <v>6649.5</v>
      </c>
      <c r="BD37" s="22">
        <v>79794</v>
      </c>
      <c r="BE37" s="22">
        <v>6649.5</v>
      </c>
      <c r="BF37" s="22">
        <v>79794</v>
      </c>
      <c r="BG37" s="22">
        <v>6649.5</v>
      </c>
      <c r="BH37" s="22">
        <v>79794</v>
      </c>
    </row>
    <row r="38" spans="1:60" x14ac:dyDescent="0.3">
      <c r="A38" s="21" t="s">
        <v>259</v>
      </c>
      <c r="B38" s="21" t="s">
        <v>260</v>
      </c>
      <c r="C38" s="21" t="s">
        <v>66</v>
      </c>
      <c r="D38" s="21" t="s">
        <v>261</v>
      </c>
      <c r="E38" s="21" t="s">
        <v>262</v>
      </c>
      <c r="F38" s="21" t="s">
        <v>545</v>
      </c>
      <c r="G38" s="22">
        <v>12084</v>
      </c>
      <c r="H38" s="22">
        <v>145008</v>
      </c>
      <c r="I38" s="22">
        <v>12084</v>
      </c>
      <c r="J38" s="22">
        <v>145008</v>
      </c>
      <c r="K38" s="22">
        <v>12084</v>
      </c>
      <c r="L38" s="22">
        <v>145008</v>
      </c>
      <c r="M38" s="22">
        <v>12084</v>
      </c>
      <c r="N38" s="22">
        <v>145008</v>
      </c>
      <c r="O38" s="22">
        <v>12084</v>
      </c>
      <c r="P38" s="22">
        <v>145008</v>
      </c>
      <c r="Q38" s="22">
        <v>12084</v>
      </c>
      <c r="R38" s="22">
        <v>145008</v>
      </c>
      <c r="S38" s="22">
        <v>12084</v>
      </c>
      <c r="T38" s="22">
        <v>145008</v>
      </c>
      <c r="U38" s="22">
        <v>12084</v>
      </c>
      <c r="V38" s="22">
        <v>145008</v>
      </c>
      <c r="W38" s="22">
        <v>12084</v>
      </c>
      <c r="X38" s="22">
        <v>145008</v>
      </c>
      <c r="Y38" s="22">
        <v>12084</v>
      </c>
      <c r="Z38" s="22">
        <v>145008</v>
      </c>
      <c r="AA38" s="22">
        <v>12084</v>
      </c>
      <c r="AB38" s="22">
        <v>145008</v>
      </c>
      <c r="AC38" s="22">
        <v>12084</v>
      </c>
      <c r="AD38" s="22">
        <v>145008</v>
      </c>
      <c r="AE38" s="22">
        <v>12084</v>
      </c>
      <c r="AF38" s="22">
        <v>145008</v>
      </c>
      <c r="AG38" s="22">
        <v>12084</v>
      </c>
      <c r="AH38" s="22">
        <v>145008</v>
      </c>
      <c r="AI38" s="22">
        <v>12688</v>
      </c>
      <c r="AJ38" s="22">
        <v>152256</v>
      </c>
      <c r="AK38" s="22">
        <v>12688</v>
      </c>
      <c r="AL38" s="22">
        <v>152256</v>
      </c>
      <c r="AM38" s="22">
        <v>12688</v>
      </c>
      <c r="AN38" s="22">
        <v>152256</v>
      </c>
      <c r="AO38" s="22">
        <v>12688</v>
      </c>
      <c r="AP38" s="22">
        <v>152256</v>
      </c>
      <c r="AQ38" s="22">
        <v>12688</v>
      </c>
      <c r="AR38" s="22">
        <v>152256</v>
      </c>
      <c r="AS38" s="22">
        <v>12688</v>
      </c>
      <c r="AT38" s="22">
        <v>152256</v>
      </c>
      <c r="AU38" s="22">
        <v>12688</v>
      </c>
      <c r="AV38" s="22">
        <v>152256</v>
      </c>
      <c r="AW38" s="22">
        <v>12688</v>
      </c>
      <c r="AX38" s="22">
        <v>152256</v>
      </c>
      <c r="AY38" s="22">
        <v>13322</v>
      </c>
      <c r="AZ38" s="22">
        <v>159864</v>
      </c>
      <c r="BA38" s="22">
        <v>13322</v>
      </c>
      <c r="BB38" s="22">
        <v>159864</v>
      </c>
      <c r="BC38" s="22">
        <v>13322</v>
      </c>
      <c r="BD38" s="22">
        <v>159864</v>
      </c>
      <c r="BE38" s="22">
        <v>13322</v>
      </c>
      <c r="BF38" s="22">
        <v>159864</v>
      </c>
      <c r="BG38" s="22">
        <v>13322</v>
      </c>
      <c r="BH38" s="22">
        <v>159864</v>
      </c>
    </row>
    <row r="39" spans="1:60" x14ac:dyDescent="0.3">
      <c r="A39" s="21" t="s">
        <v>217</v>
      </c>
      <c r="B39" s="21" t="s">
        <v>468</v>
      </c>
      <c r="C39" s="21" t="s">
        <v>7</v>
      </c>
      <c r="D39" s="21" t="s">
        <v>218</v>
      </c>
      <c r="E39" s="21" t="s">
        <v>219</v>
      </c>
      <c r="F39" s="21" t="s">
        <v>219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>
        <v>17084</v>
      </c>
      <c r="AF39" s="22">
        <v>205008</v>
      </c>
      <c r="AG39" s="22">
        <v>17084</v>
      </c>
      <c r="AH39" s="22">
        <v>205008</v>
      </c>
      <c r="AI39" s="22">
        <v>17084</v>
      </c>
      <c r="AJ39" s="22">
        <v>205008</v>
      </c>
      <c r="AK39" s="22">
        <v>17084</v>
      </c>
      <c r="AL39" s="22">
        <v>205008</v>
      </c>
      <c r="AM39" s="22">
        <v>17084</v>
      </c>
      <c r="AN39" s="22">
        <v>205008</v>
      </c>
      <c r="AO39" s="22">
        <v>17084</v>
      </c>
      <c r="AP39" s="22">
        <v>205008</v>
      </c>
      <c r="AQ39" s="22">
        <v>17084</v>
      </c>
      <c r="AR39" s="22">
        <v>205008</v>
      </c>
      <c r="AS39" s="22">
        <v>17084</v>
      </c>
      <c r="AT39" s="22">
        <v>205008</v>
      </c>
      <c r="AU39" s="22">
        <v>17084</v>
      </c>
      <c r="AV39" s="22">
        <v>205008</v>
      </c>
      <c r="AW39" s="22">
        <v>17084</v>
      </c>
      <c r="AX39" s="22">
        <v>205008</v>
      </c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x14ac:dyDescent="0.3">
      <c r="A40" s="21" t="s">
        <v>331</v>
      </c>
      <c r="B40" s="21" t="s">
        <v>330</v>
      </c>
      <c r="C40" s="21" t="s">
        <v>66</v>
      </c>
      <c r="D40" s="21" t="s">
        <v>332</v>
      </c>
      <c r="E40" s="21" t="s">
        <v>333</v>
      </c>
      <c r="F40" s="21" t="s">
        <v>669</v>
      </c>
      <c r="G40" s="22">
        <v>7500</v>
      </c>
      <c r="H40" s="22">
        <v>90000</v>
      </c>
      <c r="I40" s="22">
        <v>7500</v>
      </c>
      <c r="J40" s="22">
        <v>90000</v>
      </c>
      <c r="K40" s="22">
        <v>7500</v>
      </c>
      <c r="L40" s="22">
        <v>90000</v>
      </c>
      <c r="M40" s="22">
        <v>7500</v>
      </c>
      <c r="N40" s="22">
        <v>90000</v>
      </c>
      <c r="O40" s="22">
        <v>7500</v>
      </c>
      <c r="P40" s="22">
        <v>90000</v>
      </c>
      <c r="Q40" s="22">
        <v>7500</v>
      </c>
      <c r="R40" s="22">
        <v>90000</v>
      </c>
      <c r="S40" s="22">
        <v>7500</v>
      </c>
      <c r="T40" s="22">
        <v>90000</v>
      </c>
      <c r="U40" s="22">
        <v>7500</v>
      </c>
      <c r="V40" s="22">
        <v>90000</v>
      </c>
      <c r="W40" s="22">
        <v>7500</v>
      </c>
      <c r="X40" s="22">
        <v>90000</v>
      </c>
      <c r="Y40" s="22">
        <v>7500</v>
      </c>
      <c r="Z40" s="22">
        <v>90000</v>
      </c>
      <c r="AA40" s="22">
        <v>7500</v>
      </c>
      <c r="AB40" s="22">
        <v>90000</v>
      </c>
      <c r="AC40" s="22">
        <v>7500</v>
      </c>
      <c r="AD40" s="22">
        <v>90000</v>
      </c>
      <c r="AE40" s="22">
        <v>7500</v>
      </c>
      <c r="AF40" s="22">
        <v>90000</v>
      </c>
      <c r="AG40" s="22">
        <v>7500</v>
      </c>
      <c r="AH40" s="22">
        <v>90000</v>
      </c>
      <c r="AI40" s="22">
        <v>7875</v>
      </c>
      <c r="AJ40" s="22">
        <v>94500</v>
      </c>
      <c r="AK40" s="22">
        <v>7875</v>
      </c>
      <c r="AL40" s="22">
        <v>94500</v>
      </c>
      <c r="AM40" s="22">
        <v>7875</v>
      </c>
      <c r="AN40" s="22">
        <v>94500</v>
      </c>
      <c r="AO40" s="22">
        <v>7875</v>
      </c>
      <c r="AP40" s="22">
        <v>94500</v>
      </c>
      <c r="AQ40" s="22">
        <v>7875</v>
      </c>
      <c r="AR40" s="22">
        <v>94500</v>
      </c>
      <c r="AS40" s="22">
        <v>7875</v>
      </c>
      <c r="AT40" s="22">
        <v>94500</v>
      </c>
      <c r="AU40" s="22">
        <v>7875</v>
      </c>
      <c r="AV40" s="22">
        <v>94500</v>
      </c>
      <c r="AW40" s="22">
        <v>7875</v>
      </c>
      <c r="AX40" s="22">
        <v>94500</v>
      </c>
      <c r="AY40" s="22">
        <v>8269</v>
      </c>
      <c r="AZ40" s="22">
        <v>99228</v>
      </c>
      <c r="BA40" s="22">
        <v>8269</v>
      </c>
      <c r="BB40" s="22">
        <v>99228</v>
      </c>
      <c r="BC40" s="22">
        <v>8269</v>
      </c>
      <c r="BD40" s="22">
        <v>99228</v>
      </c>
      <c r="BE40" s="22">
        <v>8269</v>
      </c>
      <c r="BF40" s="22">
        <v>99228</v>
      </c>
      <c r="BG40" s="22">
        <v>8269</v>
      </c>
      <c r="BH40" s="22">
        <v>99228</v>
      </c>
    </row>
    <row r="41" spans="1:60" x14ac:dyDescent="0.3">
      <c r="A41" s="21" t="s">
        <v>72</v>
      </c>
      <c r="B41" s="21" t="s">
        <v>71</v>
      </c>
      <c r="C41" s="21" t="s">
        <v>66</v>
      </c>
      <c r="D41" s="21" t="s">
        <v>409</v>
      </c>
      <c r="E41" s="21" t="s">
        <v>13</v>
      </c>
      <c r="F41" s="21" t="s">
        <v>547</v>
      </c>
      <c r="G41" s="22">
        <v>9095</v>
      </c>
      <c r="H41" s="22">
        <v>109140</v>
      </c>
      <c r="I41" s="22">
        <v>9095</v>
      </c>
      <c r="J41" s="22">
        <v>109140</v>
      </c>
      <c r="K41" s="22">
        <v>9095</v>
      </c>
      <c r="L41" s="22">
        <v>109140</v>
      </c>
      <c r="M41" s="22">
        <v>9095</v>
      </c>
      <c r="N41" s="22">
        <v>109140</v>
      </c>
      <c r="O41" s="22">
        <v>9095</v>
      </c>
      <c r="P41" s="22">
        <v>109140</v>
      </c>
      <c r="Q41" s="22">
        <v>9095</v>
      </c>
      <c r="R41" s="22">
        <v>109140</v>
      </c>
      <c r="S41" s="22">
        <v>9095</v>
      </c>
      <c r="T41" s="22">
        <v>109140</v>
      </c>
      <c r="U41" s="22">
        <v>9095</v>
      </c>
      <c r="V41" s="22">
        <v>109140</v>
      </c>
      <c r="W41" s="22">
        <v>9095</v>
      </c>
      <c r="X41" s="22">
        <v>109140</v>
      </c>
      <c r="Y41" s="22">
        <v>9095</v>
      </c>
      <c r="Z41" s="22">
        <v>109140</v>
      </c>
      <c r="AA41" s="22">
        <v>9095</v>
      </c>
      <c r="AB41" s="22">
        <v>109140</v>
      </c>
      <c r="AC41" s="22">
        <v>9095</v>
      </c>
      <c r="AD41" s="22">
        <v>109140</v>
      </c>
      <c r="AE41" s="22">
        <v>9095</v>
      </c>
      <c r="AF41" s="22">
        <v>109140</v>
      </c>
      <c r="AG41" s="22">
        <v>9550</v>
      </c>
      <c r="AH41" s="22">
        <v>114600</v>
      </c>
      <c r="AI41" s="22">
        <v>9550</v>
      </c>
      <c r="AJ41" s="22">
        <v>114600</v>
      </c>
      <c r="AK41" s="22">
        <v>9550</v>
      </c>
      <c r="AL41" s="22">
        <v>114600</v>
      </c>
      <c r="AM41" s="22">
        <v>9550</v>
      </c>
      <c r="AN41" s="22">
        <v>114600</v>
      </c>
      <c r="AO41" s="22">
        <v>9550</v>
      </c>
      <c r="AP41" s="22">
        <v>114600</v>
      </c>
      <c r="AQ41" s="22">
        <v>9550</v>
      </c>
      <c r="AR41" s="22">
        <v>114600</v>
      </c>
      <c r="AS41" s="22">
        <v>9550</v>
      </c>
      <c r="AT41" s="22">
        <v>114600</v>
      </c>
      <c r="AU41" s="22">
        <v>9550</v>
      </c>
      <c r="AV41" s="22">
        <v>114600</v>
      </c>
      <c r="AW41" s="22">
        <v>9550</v>
      </c>
      <c r="AX41" s="22">
        <v>114600</v>
      </c>
      <c r="AY41" s="22">
        <v>10028</v>
      </c>
      <c r="AZ41" s="22">
        <v>120336</v>
      </c>
      <c r="BA41" s="22">
        <v>10028</v>
      </c>
      <c r="BB41" s="22">
        <v>120336</v>
      </c>
      <c r="BC41" s="22">
        <v>10028</v>
      </c>
      <c r="BD41" s="22">
        <v>120336</v>
      </c>
      <c r="BE41" s="22">
        <v>10028</v>
      </c>
      <c r="BF41" s="22">
        <v>120336</v>
      </c>
      <c r="BG41" s="22"/>
      <c r="BH41" s="22"/>
    </row>
    <row r="42" spans="1:60" x14ac:dyDescent="0.3">
      <c r="A42" s="21" t="s">
        <v>202</v>
      </c>
      <c r="B42" s="21" t="s">
        <v>201</v>
      </c>
      <c r="C42" s="21" t="s">
        <v>66</v>
      </c>
      <c r="D42" s="21" t="s">
        <v>203</v>
      </c>
      <c r="E42" s="21" t="s">
        <v>143</v>
      </c>
      <c r="F42" s="21" t="s">
        <v>546</v>
      </c>
      <c r="G42" s="22">
        <v>8400</v>
      </c>
      <c r="H42" s="22">
        <v>100800</v>
      </c>
      <c r="I42" s="22">
        <v>8400</v>
      </c>
      <c r="J42" s="22">
        <v>100800</v>
      </c>
      <c r="K42" s="22">
        <v>8400</v>
      </c>
      <c r="L42" s="22">
        <v>100800</v>
      </c>
      <c r="M42" s="22">
        <v>8400</v>
      </c>
      <c r="N42" s="22">
        <v>100800</v>
      </c>
      <c r="O42" s="22">
        <v>8400</v>
      </c>
      <c r="P42" s="22">
        <v>100800</v>
      </c>
      <c r="Q42" s="22">
        <v>8400</v>
      </c>
      <c r="R42" s="22">
        <v>100800</v>
      </c>
      <c r="S42" s="22">
        <v>8400</v>
      </c>
      <c r="T42" s="22">
        <v>100800</v>
      </c>
      <c r="U42" s="22">
        <v>8400</v>
      </c>
      <c r="V42" s="22">
        <v>100800</v>
      </c>
      <c r="W42" s="22">
        <v>8400</v>
      </c>
      <c r="X42" s="22">
        <v>100800</v>
      </c>
      <c r="Y42" s="22">
        <v>8400</v>
      </c>
      <c r="Z42" s="22">
        <v>100800</v>
      </c>
      <c r="AA42" s="22">
        <v>8400</v>
      </c>
      <c r="AB42" s="22">
        <v>100800</v>
      </c>
      <c r="AC42" s="22">
        <v>8400</v>
      </c>
      <c r="AD42" s="22">
        <v>100800</v>
      </c>
      <c r="AE42" s="22">
        <v>8400</v>
      </c>
      <c r="AF42" s="22">
        <v>100800</v>
      </c>
      <c r="AG42" s="22">
        <v>8400</v>
      </c>
      <c r="AH42" s="22">
        <v>100800</v>
      </c>
      <c r="AI42" s="22">
        <v>8820</v>
      </c>
      <c r="AJ42" s="22">
        <v>105840</v>
      </c>
      <c r="AK42" s="22">
        <v>8820</v>
      </c>
      <c r="AL42" s="22">
        <v>105840</v>
      </c>
      <c r="AM42" s="22">
        <v>8820</v>
      </c>
      <c r="AN42" s="22">
        <v>105840</v>
      </c>
      <c r="AO42" s="22">
        <v>8820</v>
      </c>
      <c r="AP42" s="22">
        <v>105840</v>
      </c>
      <c r="AQ42" s="22">
        <v>8820</v>
      </c>
      <c r="AR42" s="22">
        <v>105840</v>
      </c>
      <c r="AS42" s="22">
        <v>8820</v>
      </c>
      <c r="AT42" s="22">
        <v>105840</v>
      </c>
      <c r="AU42" s="22">
        <v>8820</v>
      </c>
      <c r="AV42" s="22">
        <v>105840</v>
      </c>
      <c r="AW42" s="22">
        <v>8820</v>
      </c>
      <c r="AX42" s="22">
        <v>105840</v>
      </c>
      <c r="AY42" s="22">
        <v>9261</v>
      </c>
      <c r="AZ42" s="22">
        <v>111132</v>
      </c>
      <c r="BA42" s="22">
        <v>9261</v>
      </c>
      <c r="BB42" s="22">
        <v>111132</v>
      </c>
      <c r="BC42" s="22">
        <v>9261</v>
      </c>
      <c r="BD42" s="22">
        <v>111132</v>
      </c>
      <c r="BE42" s="22">
        <v>9261</v>
      </c>
      <c r="BF42" s="22">
        <v>111132</v>
      </c>
      <c r="BG42" s="22">
        <v>9261</v>
      </c>
      <c r="BH42" s="22">
        <v>111132</v>
      </c>
    </row>
    <row r="43" spans="1:60" x14ac:dyDescent="0.3">
      <c r="A43" s="21" t="s">
        <v>248</v>
      </c>
      <c r="B43" s="21" t="s">
        <v>247</v>
      </c>
      <c r="C43" s="21" t="s">
        <v>43</v>
      </c>
      <c r="D43" s="21" t="s">
        <v>249</v>
      </c>
      <c r="E43" s="21" t="s">
        <v>250</v>
      </c>
      <c r="F43" s="21" t="s">
        <v>545</v>
      </c>
      <c r="G43" s="22">
        <v>14971</v>
      </c>
      <c r="H43" s="22">
        <v>179652</v>
      </c>
      <c r="I43" s="22">
        <v>14971</v>
      </c>
      <c r="J43" s="22">
        <v>179652</v>
      </c>
      <c r="K43" s="22">
        <v>14971</v>
      </c>
      <c r="L43" s="22">
        <v>179652</v>
      </c>
      <c r="M43" s="22">
        <v>14971</v>
      </c>
      <c r="N43" s="22">
        <v>179652</v>
      </c>
      <c r="O43" s="22">
        <v>14971</v>
      </c>
      <c r="P43" s="22">
        <v>179652</v>
      </c>
      <c r="Q43" s="22">
        <v>14971</v>
      </c>
      <c r="R43" s="22">
        <v>179652</v>
      </c>
      <c r="S43" s="22">
        <v>14971</v>
      </c>
      <c r="T43" s="22">
        <v>179652</v>
      </c>
      <c r="U43" s="22">
        <v>14971</v>
      </c>
      <c r="V43" s="22">
        <v>179652</v>
      </c>
      <c r="W43" s="22">
        <v>14971</v>
      </c>
      <c r="X43" s="22">
        <v>179652</v>
      </c>
      <c r="Y43" s="22">
        <v>14971</v>
      </c>
      <c r="Z43" s="22">
        <v>179652</v>
      </c>
      <c r="AA43" s="22">
        <v>14971</v>
      </c>
      <c r="AB43" s="22">
        <v>179652</v>
      </c>
      <c r="AC43" s="22">
        <v>14971</v>
      </c>
      <c r="AD43" s="22">
        <v>179652</v>
      </c>
      <c r="AE43" s="22">
        <v>14971</v>
      </c>
      <c r="AF43" s="22">
        <v>179652</v>
      </c>
      <c r="AG43" s="22">
        <v>14971</v>
      </c>
      <c r="AH43" s="22">
        <v>179652</v>
      </c>
      <c r="AI43" s="22">
        <v>15720</v>
      </c>
      <c r="AJ43" s="22">
        <v>188640</v>
      </c>
      <c r="AK43" s="22">
        <v>15720</v>
      </c>
      <c r="AL43" s="22">
        <v>188640</v>
      </c>
      <c r="AM43" s="22">
        <v>15720</v>
      </c>
      <c r="AN43" s="22">
        <v>188640</v>
      </c>
      <c r="AO43" s="22">
        <v>15720</v>
      </c>
      <c r="AP43" s="22">
        <v>188640</v>
      </c>
      <c r="AQ43" s="22">
        <v>15720</v>
      </c>
      <c r="AR43" s="22">
        <v>188640</v>
      </c>
      <c r="AS43" s="22">
        <v>15720</v>
      </c>
      <c r="AT43" s="22">
        <v>188640</v>
      </c>
      <c r="AU43" s="22">
        <v>15720</v>
      </c>
      <c r="AV43" s="22">
        <v>188640</v>
      </c>
      <c r="AW43" s="22">
        <v>15720</v>
      </c>
      <c r="AX43" s="22">
        <v>188640</v>
      </c>
      <c r="AY43" s="22">
        <v>16506</v>
      </c>
      <c r="AZ43" s="22">
        <v>198072</v>
      </c>
      <c r="BA43" s="22">
        <v>16506</v>
      </c>
      <c r="BB43" s="22">
        <v>198072</v>
      </c>
      <c r="BC43" s="22">
        <v>16506</v>
      </c>
      <c r="BD43" s="22">
        <v>198072</v>
      </c>
      <c r="BE43" s="22">
        <v>16506</v>
      </c>
      <c r="BF43" s="22">
        <v>198072</v>
      </c>
      <c r="BG43" s="22">
        <v>16506</v>
      </c>
      <c r="BH43" s="22">
        <v>198072</v>
      </c>
    </row>
    <row r="44" spans="1:60" x14ac:dyDescent="0.3">
      <c r="A44" s="21" t="s">
        <v>206</v>
      </c>
      <c r="B44" s="21" t="s">
        <v>205</v>
      </c>
      <c r="C44" s="21" t="s">
        <v>93</v>
      </c>
      <c r="D44" s="21" t="s">
        <v>410</v>
      </c>
      <c r="E44" s="21" t="s">
        <v>143</v>
      </c>
      <c r="F44" s="21" t="s">
        <v>546</v>
      </c>
      <c r="G44" s="22">
        <v>7490</v>
      </c>
      <c r="H44" s="22">
        <v>89880</v>
      </c>
      <c r="I44" s="22">
        <v>7490</v>
      </c>
      <c r="J44" s="22">
        <v>89880</v>
      </c>
      <c r="K44" s="22">
        <v>7490</v>
      </c>
      <c r="L44" s="22">
        <v>89880</v>
      </c>
      <c r="M44" s="22">
        <v>7715</v>
      </c>
      <c r="N44" s="22">
        <v>92580</v>
      </c>
      <c r="O44" s="22">
        <v>7715</v>
      </c>
      <c r="P44" s="22">
        <v>92580</v>
      </c>
      <c r="Q44" s="22">
        <v>7715</v>
      </c>
      <c r="R44" s="22">
        <v>92580</v>
      </c>
      <c r="S44" s="22">
        <v>7715</v>
      </c>
      <c r="T44" s="22">
        <v>92580</v>
      </c>
      <c r="U44" s="22">
        <v>7715</v>
      </c>
      <c r="V44" s="22">
        <v>92580</v>
      </c>
      <c r="W44" s="22">
        <v>7715</v>
      </c>
      <c r="X44" s="22">
        <v>92580</v>
      </c>
      <c r="Y44" s="22">
        <v>7715</v>
      </c>
      <c r="Z44" s="22">
        <v>92580</v>
      </c>
      <c r="AA44" s="22">
        <v>7715</v>
      </c>
      <c r="AB44" s="22">
        <v>92580</v>
      </c>
      <c r="AC44" s="22">
        <v>7715</v>
      </c>
      <c r="AD44" s="22">
        <v>92580</v>
      </c>
      <c r="AE44" s="22">
        <v>7715</v>
      </c>
      <c r="AF44" s="22">
        <v>92580</v>
      </c>
      <c r="AG44" s="22">
        <v>7715</v>
      </c>
      <c r="AH44" s="22">
        <v>92580</v>
      </c>
      <c r="AI44" s="22">
        <v>8101</v>
      </c>
      <c r="AJ44" s="22">
        <v>97212</v>
      </c>
      <c r="AK44" s="22">
        <v>8101</v>
      </c>
      <c r="AL44" s="22">
        <v>97212</v>
      </c>
      <c r="AM44" s="22">
        <v>8101</v>
      </c>
      <c r="AN44" s="22">
        <v>97212</v>
      </c>
      <c r="AO44" s="22">
        <v>8101</v>
      </c>
      <c r="AP44" s="22">
        <v>97212</v>
      </c>
      <c r="AQ44" s="22">
        <v>8101</v>
      </c>
      <c r="AR44" s="22">
        <v>97212</v>
      </c>
      <c r="AS44" s="22">
        <v>8101</v>
      </c>
      <c r="AT44" s="22">
        <v>97212</v>
      </c>
      <c r="AU44" s="22">
        <v>8101</v>
      </c>
      <c r="AV44" s="22">
        <v>97212</v>
      </c>
      <c r="AW44" s="22">
        <v>8101</v>
      </c>
      <c r="AX44" s="22">
        <v>97212</v>
      </c>
      <c r="AY44" s="22">
        <v>8506</v>
      </c>
      <c r="AZ44" s="22">
        <v>102072</v>
      </c>
      <c r="BA44" s="22">
        <v>8506</v>
      </c>
      <c r="BB44" s="22">
        <v>102072</v>
      </c>
      <c r="BC44" s="22"/>
      <c r="BD44" s="22"/>
      <c r="BE44" s="22"/>
      <c r="BF44" s="22"/>
      <c r="BG44" s="22"/>
      <c r="BH44" s="22"/>
    </row>
    <row r="45" spans="1:60" x14ac:dyDescent="0.3">
      <c r="A45" s="21" t="s">
        <v>244</v>
      </c>
      <c r="B45" s="21" t="s">
        <v>243</v>
      </c>
      <c r="C45" s="21" t="s">
        <v>7</v>
      </c>
      <c r="D45" s="21" t="s">
        <v>245</v>
      </c>
      <c r="E45" s="21" t="s">
        <v>246</v>
      </c>
      <c r="F45" s="21" t="s">
        <v>545</v>
      </c>
      <c r="G45" s="22">
        <v>19287</v>
      </c>
      <c r="H45" s="22">
        <v>231444</v>
      </c>
      <c r="I45" s="22">
        <v>19287</v>
      </c>
      <c r="J45" s="22">
        <v>231444</v>
      </c>
      <c r="K45" s="22">
        <v>19287</v>
      </c>
      <c r="L45" s="22">
        <v>231444</v>
      </c>
      <c r="M45" s="22">
        <v>19287</v>
      </c>
      <c r="N45" s="22">
        <v>231444</v>
      </c>
      <c r="O45" s="22">
        <v>19287</v>
      </c>
      <c r="P45" s="22">
        <v>231444</v>
      </c>
      <c r="Q45" s="22">
        <v>19287</v>
      </c>
      <c r="R45" s="22">
        <v>231444</v>
      </c>
      <c r="S45" s="22">
        <v>19287</v>
      </c>
      <c r="T45" s="22">
        <v>231444</v>
      </c>
      <c r="U45" s="22">
        <v>19287</v>
      </c>
      <c r="V45" s="22">
        <v>231444</v>
      </c>
      <c r="W45" s="22">
        <v>19287</v>
      </c>
      <c r="X45" s="22">
        <v>231444</v>
      </c>
      <c r="Y45" s="22">
        <v>19287</v>
      </c>
      <c r="Z45" s="22">
        <v>231444</v>
      </c>
      <c r="AA45" s="22">
        <v>19287</v>
      </c>
      <c r="AB45" s="22">
        <v>231444</v>
      </c>
      <c r="AC45" s="22">
        <v>19287</v>
      </c>
      <c r="AD45" s="22">
        <v>231444</v>
      </c>
      <c r="AE45" s="22">
        <v>19287</v>
      </c>
      <c r="AF45" s="22">
        <v>231444</v>
      </c>
      <c r="AG45" s="22">
        <v>19287</v>
      </c>
      <c r="AH45" s="22">
        <v>231444</v>
      </c>
      <c r="AI45" s="22">
        <v>20251</v>
      </c>
      <c r="AJ45" s="22">
        <v>243012</v>
      </c>
      <c r="AK45" s="22">
        <v>20251</v>
      </c>
      <c r="AL45" s="22">
        <v>243012</v>
      </c>
      <c r="AM45" s="22">
        <v>20251</v>
      </c>
      <c r="AN45" s="22">
        <v>243012</v>
      </c>
      <c r="AO45" s="22">
        <v>20251</v>
      </c>
      <c r="AP45" s="22">
        <v>243012</v>
      </c>
      <c r="AQ45" s="22">
        <v>20251</v>
      </c>
      <c r="AR45" s="22">
        <v>243012</v>
      </c>
      <c r="AS45" s="22">
        <v>20251</v>
      </c>
      <c r="AT45" s="22">
        <v>243012</v>
      </c>
      <c r="AU45" s="22">
        <v>20251</v>
      </c>
      <c r="AV45" s="22">
        <v>243012</v>
      </c>
      <c r="AW45" s="22">
        <v>20251</v>
      </c>
      <c r="AX45" s="22">
        <v>243012</v>
      </c>
      <c r="AY45" s="22">
        <v>21264</v>
      </c>
      <c r="AZ45" s="22">
        <v>255168</v>
      </c>
      <c r="BA45" s="22">
        <v>21264</v>
      </c>
      <c r="BB45" s="22">
        <v>255168</v>
      </c>
      <c r="BC45" s="22">
        <v>21264</v>
      </c>
      <c r="BD45" s="22">
        <v>255168</v>
      </c>
      <c r="BE45" s="22">
        <v>21264</v>
      </c>
      <c r="BF45" s="22">
        <v>255168</v>
      </c>
      <c r="BG45" s="22">
        <v>21264</v>
      </c>
      <c r="BH45" s="22">
        <v>255168</v>
      </c>
    </row>
    <row r="46" spans="1:60" x14ac:dyDescent="0.3">
      <c r="A46" s="21" t="s">
        <v>363</v>
      </c>
      <c r="B46" s="21" t="s">
        <v>364</v>
      </c>
      <c r="C46" s="21" t="s">
        <v>7</v>
      </c>
      <c r="D46" s="21" t="s">
        <v>411</v>
      </c>
      <c r="E46" s="21" t="s">
        <v>146</v>
      </c>
      <c r="F46" s="21" t="s">
        <v>546</v>
      </c>
      <c r="G46" s="22">
        <v>17555</v>
      </c>
      <c r="H46" s="22">
        <v>210660</v>
      </c>
      <c r="I46" s="22">
        <v>17555</v>
      </c>
      <c r="J46" s="22">
        <v>210660</v>
      </c>
      <c r="K46" s="22">
        <v>17555</v>
      </c>
      <c r="L46" s="22">
        <v>210660</v>
      </c>
      <c r="M46" s="22">
        <v>17555</v>
      </c>
      <c r="N46" s="22">
        <v>210660</v>
      </c>
      <c r="O46" s="22">
        <v>17555</v>
      </c>
      <c r="P46" s="22">
        <v>210660</v>
      </c>
      <c r="Q46" s="22">
        <v>17555</v>
      </c>
      <c r="R46" s="22">
        <v>210660</v>
      </c>
      <c r="S46" s="22">
        <v>17555</v>
      </c>
      <c r="T46" s="22">
        <v>210660</v>
      </c>
      <c r="U46" s="22">
        <v>17555</v>
      </c>
      <c r="V46" s="22">
        <v>210660</v>
      </c>
      <c r="W46" s="22">
        <v>17555</v>
      </c>
      <c r="X46" s="22">
        <v>210660</v>
      </c>
      <c r="Y46" s="22">
        <v>17555</v>
      </c>
      <c r="Z46" s="22">
        <v>210660</v>
      </c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x14ac:dyDescent="0.3">
      <c r="A47" s="21" t="s">
        <v>106</v>
      </c>
      <c r="B47" s="21" t="s">
        <v>105</v>
      </c>
      <c r="C47" s="21" t="s">
        <v>93</v>
      </c>
      <c r="D47" s="21" t="s">
        <v>107</v>
      </c>
      <c r="E47" s="21" t="s">
        <v>439</v>
      </c>
      <c r="F47" s="21" t="s">
        <v>547</v>
      </c>
      <c r="G47" s="22">
        <v>6434</v>
      </c>
      <c r="H47" s="22">
        <v>77208</v>
      </c>
      <c r="I47" s="22">
        <v>6434</v>
      </c>
      <c r="J47" s="22">
        <v>77208</v>
      </c>
      <c r="K47" s="22">
        <v>6434</v>
      </c>
      <c r="L47" s="22">
        <v>77208</v>
      </c>
      <c r="M47" s="22">
        <v>6434</v>
      </c>
      <c r="N47" s="22">
        <v>77208</v>
      </c>
      <c r="O47" s="22">
        <v>6434</v>
      </c>
      <c r="P47" s="22">
        <v>77208</v>
      </c>
      <c r="Q47" s="22">
        <v>6434</v>
      </c>
      <c r="R47" s="22">
        <v>77208</v>
      </c>
      <c r="S47" s="22">
        <v>6434</v>
      </c>
      <c r="T47" s="22">
        <v>77208</v>
      </c>
      <c r="U47" s="22">
        <v>6434</v>
      </c>
      <c r="V47" s="22">
        <v>77208</v>
      </c>
      <c r="W47" s="22">
        <v>6434</v>
      </c>
      <c r="X47" s="22">
        <v>77208</v>
      </c>
      <c r="Y47" s="22">
        <v>6434</v>
      </c>
      <c r="Z47" s="22">
        <v>77208</v>
      </c>
      <c r="AA47" s="22">
        <v>6434</v>
      </c>
      <c r="AB47" s="22">
        <v>77208</v>
      </c>
      <c r="AC47" s="22">
        <v>6434</v>
      </c>
      <c r="AD47" s="22">
        <v>77208</v>
      </c>
      <c r="AE47" s="22">
        <v>6434</v>
      </c>
      <c r="AF47" s="22">
        <v>77208</v>
      </c>
      <c r="AG47" s="22">
        <v>6756</v>
      </c>
      <c r="AH47" s="22">
        <v>81072</v>
      </c>
      <c r="AI47" s="22">
        <v>6756</v>
      </c>
      <c r="AJ47" s="22">
        <v>81072</v>
      </c>
      <c r="AK47" s="22">
        <v>6756</v>
      </c>
      <c r="AL47" s="22">
        <v>81072</v>
      </c>
      <c r="AM47" s="22">
        <v>6756</v>
      </c>
      <c r="AN47" s="22">
        <v>81072</v>
      </c>
      <c r="AO47" s="22">
        <v>6756</v>
      </c>
      <c r="AP47" s="22">
        <v>81072</v>
      </c>
      <c r="AQ47" s="22">
        <v>6756</v>
      </c>
      <c r="AR47" s="22">
        <v>81072</v>
      </c>
      <c r="AS47" s="22">
        <v>6756</v>
      </c>
      <c r="AT47" s="22">
        <v>81072</v>
      </c>
      <c r="AU47" s="22">
        <v>6756</v>
      </c>
      <c r="AV47" s="22">
        <v>81072</v>
      </c>
      <c r="AW47" s="22">
        <v>6756</v>
      </c>
      <c r="AX47" s="22">
        <v>81072</v>
      </c>
      <c r="AY47" s="22">
        <v>7094</v>
      </c>
      <c r="AZ47" s="22">
        <v>85128</v>
      </c>
      <c r="BA47" s="22">
        <v>7094</v>
      </c>
      <c r="BB47" s="22">
        <v>85128</v>
      </c>
      <c r="BC47" s="22">
        <v>7094</v>
      </c>
      <c r="BD47" s="22">
        <v>85128</v>
      </c>
      <c r="BE47" s="22">
        <v>7094</v>
      </c>
      <c r="BF47" s="22">
        <v>85128</v>
      </c>
      <c r="BG47" s="22">
        <v>7094</v>
      </c>
      <c r="BH47" s="22">
        <v>85128</v>
      </c>
    </row>
    <row r="48" spans="1:60" x14ac:dyDescent="0.3">
      <c r="A48" s="21" t="s">
        <v>138</v>
      </c>
      <c r="B48" s="21" t="s">
        <v>307</v>
      </c>
      <c r="C48" s="21" t="s">
        <v>93</v>
      </c>
      <c r="D48" s="21" t="s">
        <v>308</v>
      </c>
      <c r="E48" s="21" t="s">
        <v>309</v>
      </c>
      <c r="F48" s="21" t="s">
        <v>545</v>
      </c>
      <c r="G48" s="22"/>
      <c r="H48" s="22"/>
      <c r="I48" s="22"/>
      <c r="J48" s="22"/>
      <c r="K48" s="22"/>
      <c r="L48" s="22"/>
      <c r="M48" s="22"/>
      <c r="N48" s="22"/>
      <c r="O48" s="22">
        <v>6335</v>
      </c>
      <c r="P48" s="22">
        <v>76020</v>
      </c>
      <c r="Q48" s="22">
        <v>6335</v>
      </c>
      <c r="R48" s="22">
        <v>76020</v>
      </c>
      <c r="S48" s="22">
        <v>6335</v>
      </c>
      <c r="T48" s="22">
        <v>76020</v>
      </c>
      <c r="U48" s="22">
        <v>6335</v>
      </c>
      <c r="V48" s="22">
        <v>76020</v>
      </c>
      <c r="W48" s="22">
        <v>6335</v>
      </c>
      <c r="X48" s="22">
        <v>76020</v>
      </c>
      <c r="Y48" s="22">
        <v>6834</v>
      </c>
      <c r="Z48" s="22">
        <v>82008</v>
      </c>
      <c r="AA48" s="22">
        <v>6834</v>
      </c>
      <c r="AB48" s="22">
        <v>82008</v>
      </c>
      <c r="AC48" s="22">
        <v>6834</v>
      </c>
      <c r="AD48" s="22">
        <v>82008</v>
      </c>
      <c r="AE48" s="22">
        <v>6834</v>
      </c>
      <c r="AF48" s="22">
        <v>82008</v>
      </c>
      <c r="AG48" s="22">
        <v>6834</v>
      </c>
      <c r="AH48" s="22">
        <v>82008</v>
      </c>
      <c r="AI48" s="22">
        <v>6834</v>
      </c>
      <c r="AJ48" s="22">
        <v>82008</v>
      </c>
      <c r="AK48" s="22">
        <v>6834</v>
      </c>
      <c r="AL48" s="22">
        <v>82008</v>
      </c>
      <c r="AM48" s="22">
        <v>6834</v>
      </c>
      <c r="AN48" s="22">
        <v>82008</v>
      </c>
      <c r="AO48" s="22">
        <v>6834</v>
      </c>
      <c r="AP48" s="22">
        <v>82008</v>
      </c>
      <c r="AQ48" s="22">
        <v>6834</v>
      </c>
      <c r="AR48" s="22">
        <v>82008</v>
      </c>
      <c r="AS48" s="22">
        <v>6834</v>
      </c>
      <c r="AT48" s="22">
        <v>82008</v>
      </c>
      <c r="AU48" s="22">
        <v>6834</v>
      </c>
      <c r="AV48" s="22">
        <v>82008</v>
      </c>
      <c r="AW48" s="22">
        <v>6834</v>
      </c>
      <c r="AX48" s="22">
        <v>82008</v>
      </c>
      <c r="AY48" s="22">
        <v>7176</v>
      </c>
      <c r="AZ48" s="22">
        <v>86112</v>
      </c>
      <c r="BA48" s="22">
        <v>7176</v>
      </c>
      <c r="BB48" s="22">
        <v>86112</v>
      </c>
      <c r="BC48" s="22">
        <v>7176</v>
      </c>
      <c r="BD48" s="22">
        <v>86112</v>
      </c>
      <c r="BE48" s="22">
        <v>7176</v>
      </c>
      <c r="BF48" s="22">
        <v>86112</v>
      </c>
      <c r="BG48" s="22">
        <v>7176</v>
      </c>
      <c r="BH48" s="22">
        <v>86112</v>
      </c>
    </row>
    <row r="49" spans="1:60" x14ac:dyDescent="0.3">
      <c r="A49" s="21" t="s">
        <v>78</v>
      </c>
      <c r="B49" s="21" t="s">
        <v>77</v>
      </c>
      <c r="C49" s="21" t="s">
        <v>66</v>
      </c>
      <c r="D49" s="21" t="s">
        <v>79</v>
      </c>
      <c r="E49" s="21" t="s">
        <v>80</v>
      </c>
      <c r="F49" s="21" t="s">
        <v>547</v>
      </c>
      <c r="G49" s="22">
        <v>8686</v>
      </c>
      <c r="H49" s="22">
        <v>104232</v>
      </c>
      <c r="I49" s="22">
        <v>8686</v>
      </c>
      <c r="J49" s="22">
        <v>104232</v>
      </c>
      <c r="K49" s="22">
        <v>8686</v>
      </c>
      <c r="L49" s="22">
        <v>104232</v>
      </c>
      <c r="M49" s="22">
        <v>8686</v>
      </c>
      <c r="N49" s="22">
        <v>104232</v>
      </c>
      <c r="O49" s="22">
        <v>8686</v>
      </c>
      <c r="P49" s="22">
        <v>104232</v>
      </c>
      <c r="Q49" s="22">
        <v>8686</v>
      </c>
      <c r="R49" s="22">
        <v>104232</v>
      </c>
      <c r="S49" s="22">
        <v>8686</v>
      </c>
      <c r="T49" s="22">
        <v>104232</v>
      </c>
      <c r="U49" s="22">
        <v>8686</v>
      </c>
      <c r="V49" s="22">
        <v>104232</v>
      </c>
      <c r="W49" s="22">
        <v>8686</v>
      </c>
      <c r="X49" s="22">
        <v>104232</v>
      </c>
      <c r="Y49" s="22">
        <v>8686</v>
      </c>
      <c r="Z49" s="22">
        <v>104232</v>
      </c>
      <c r="AA49" s="22">
        <v>8686</v>
      </c>
      <c r="AB49" s="22">
        <v>104232</v>
      </c>
      <c r="AC49" s="22">
        <v>8686</v>
      </c>
      <c r="AD49" s="22">
        <v>104232</v>
      </c>
      <c r="AE49" s="22">
        <v>8686</v>
      </c>
      <c r="AF49" s="22">
        <v>104232</v>
      </c>
      <c r="AG49" s="22">
        <v>9120</v>
      </c>
      <c r="AH49" s="22">
        <v>109440</v>
      </c>
      <c r="AI49" s="22">
        <v>9120</v>
      </c>
      <c r="AJ49" s="22">
        <v>109440</v>
      </c>
      <c r="AK49" s="22">
        <v>9120</v>
      </c>
      <c r="AL49" s="22">
        <v>109440</v>
      </c>
      <c r="AM49" s="22">
        <v>9120</v>
      </c>
      <c r="AN49" s="22">
        <v>109440</v>
      </c>
      <c r="AO49" s="22">
        <v>9120</v>
      </c>
      <c r="AP49" s="22">
        <v>109440</v>
      </c>
      <c r="AQ49" s="22">
        <v>9120</v>
      </c>
      <c r="AR49" s="22">
        <v>109440</v>
      </c>
      <c r="AS49" s="22">
        <v>9120</v>
      </c>
      <c r="AT49" s="22">
        <v>109440</v>
      </c>
      <c r="AU49" s="22">
        <v>9120</v>
      </c>
      <c r="AV49" s="22">
        <v>109440</v>
      </c>
      <c r="AW49" s="22">
        <v>9120</v>
      </c>
      <c r="AX49" s="22">
        <v>109440</v>
      </c>
      <c r="AY49" s="22">
        <v>9576</v>
      </c>
      <c r="AZ49" s="22">
        <v>114912</v>
      </c>
      <c r="BA49" s="22"/>
      <c r="BB49" s="22"/>
      <c r="BC49" s="22"/>
      <c r="BD49" s="22"/>
      <c r="BE49" s="22"/>
      <c r="BF49" s="22"/>
      <c r="BG49" s="22"/>
      <c r="BH49" s="22"/>
    </row>
    <row r="50" spans="1:60" x14ac:dyDescent="0.3">
      <c r="A50" s="21" t="s">
        <v>68</v>
      </c>
      <c r="B50" s="21" t="s">
        <v>67</v>
      </c>
      <c r="C50" s="21" t="s">
        <v>66</v>
      </c>
      <c r="D50" s="21" t="s">
        <v>69</v>
      </c>
      <c r="E50" s="21" t="s">
        <v>70</v>
      </c>
      <c r="F50" s="21" t="s">
        <v>547</v>
      </c>
      <c r="G50" s="22">
        <v>9417</v>
      </c>
      <c r="H50" s="22">
        <v>113004</v>
      </c>
      <c r="I50" s="22">
        <v>9417</v>
      </c>
      <c r="J50" s="22">
        <v>113004</v>
      </c>
      <c r="K50" s="22">
        <v>9417</v>
      </c>
      <c r="L50" s="22">
        <v>113004</v>
      </c>
      <c r="M50" s="22">
        <v>9417</v>
      </c>
      <c r="N50" s="22">
        <v>113004</v>
      </c>
      <c r="O50" s="22">
        <v>9417</v>
      </c>
      <c r="P50" s="22">
        <v>113004</v>
      </c>
      <c r="Q50" s="22">
        <v>9417</v>
      </c>
      <c r="R50" s="22">
        <v>113004</v>
      </c>
      <c r="S50" s="22">
        <v>9417</v>
      </c>
      <c r="T50" s="22">
        <v>113004</v>
      </c>
      <c r="U50" s="22">
        <v>9417</v>
      </c>
      <c r="V50" s="22">
        <v>113004</v>
      </c>
      <c r="W50" s="22">
        <v>9417</v>
      </c>
      <c r="X50" s="22">
        <v>113004</v>
      </c>
      <c r="Y50" s="22">
        <v>9417</v>
      </c>
      <c r="Z50" s="22">
        <v>113004</v>
      </c>
      <c r="AA50" s="22">
        <v>9417</v>
      </c>
      <c r="AB50" s="22">
        <v>113004</v>
      </c>
      <c r="AC50" s="22">
        <v>9417</v>
      </c>
      <c r="AD50" s="22">
        <v>113004</v>
      </c>
      <c r="AE50" s="22">
        <v>9417</v>
      </c>
      <c r="AF50" s="22">
        <v>113004</v>
      </c>
      <c r="AG50" s="22">
        <v>9888</v>
      </c>
      <c r="AH50" s="22">
        <v>118656</v>
      </c>
      <c r="AI50" s="22">
        <v>9888</v>
      </c>
      <c r="AJ50" s="22">
        <v>118656</v>
      </c>
      <c r="AK50" s="22">
        <v>9888</v>
      </c>
      <c r="AL50" s="22">
        <v>118656</v>
      </c>
      <c r="AM50" s="22">
        <v>9888</v>
      </c>
      <c r="AN50" s="22">
        <v>118656</v>
      </c>
      <c r="AO50" s="22">
        <v>9888</v>
      </c>
      <c r="AP50" s="22">
        <v>118656</v>
      </c>
      <c r="AQ50" s="22">
        <v>9888</v>
      </c>
      <c r="AR50" s="22">
        <v>118656</v>
      </c>
      <c r="AS50" s="22">
        <v>9888</v>
      </c>
      <c r="AT50" s="22">
        <v>118656</v>
      </c>
      <c r="AU50" s="22">
        <v>9888</v>
      </c>
      <c r="AV50" s="22">
        <v>118656</v>
      </c>
      <c r="AW50" s="22">
        <v>9888</v>
      </c>
      <c r="AX50" s="22">
        <v>118656</v>
      </c>
      <c r="AY50" s="22">
        <v>10382</v>
      </c>
      <c r="AZ50" s="22">
        <v>124584</v>
      </c>
      <c r="BA50" s="22">
        <v>10382</v>
      </c>
      <c r="BB50" s="22">
        <v>124584</v>
      </c>
      <c r="BC50" s="22">
        <v>10382</v>
      </c>
      <c r="BD50" s="22">
        <v>124584</v>
      </c>
      <c r="BE50" s="22">
        <v>10382</v>
      </c>
      <c r="BF50" s="22">
        <v>124584</v>
      </c>
      <c r="BG50" s="22">
        <v>10382</v>
      </c>
      <c r="BH50" s="22">
        <v>124584</v>
      </c>
    </row>
    <row r="51" spans="1:60" x14ac:dyDescent="0.3">
      <c r="A51" s="21" t="s">
        <v>40</v>
      </c>
      <c r="B51" s="21" t="s">
        <v>39</v>
      </c>
      <c r="C51" s="21" t="s">
        <v>7</v>
      </c>
      <c r="D51" s="21" t="s">
        <v>450</v>
      </c>
      <c r="E51" s="21" t="s">
        <v>9</v>
      </c>
      <c r="F51" s="21" t="s">
        <v>547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>
        <v>15250</v>
      </c>
      <c r="R51" s="22">
        <v>183000</v>
      </c>
      <c r="S51" s="22">
        <v>15250</v>
      </c>
      <c r="T51" s="22">
        <v>183000</v>
      </c>
      <c r="U51" s="22">
        <v>15250</v>
      </c>
      <c r="V51" s="22">
        <v>183000</v>
      </c>
      <c r="W51" s="22">
        <v>15250</v>
      </c>
      <c r="X51" s="22">
        <v>183000</v>
      </c>
      <c r="Y51" s="22">
        <v>15250</v>
      </c>
      <c r="Z51" s="22">
        <v>183000</v>
      </c>
      <c r="AA51" s="22">
        <v>15250</v>
      </c>
      <c r="AB51" s="22">
        <v>183000</v>
      </c>
      <c r="AC51" s="22">
        <v>15250</v>
      </c>
      <c r="AD51" s="22">
        <v>183000</v>
      </c>
      <c r="AE51" s="22">
        <v>15250</v>
      </c>
      <c r="AF51" s="22">
        <v>183000</v>
      </c>
      <c r="AG51" s="22">
        <v>15250</v>
      </c>
      <c r="AH51" s="22">
        <v>183000</v>
      </c>
      <c r="AI51" s="22">
        <v>15250</v>
      </c>
      <c r="AJ51" s="22">
        <v>183000</v>
      </c>
      <c r="AK51" s="22">
        <v>15250</v>
      </c>
      <c r="AL51" s="22">
        <v>183000</v>
      </c>
      <c r="AM51" s="22">
        <v>15250</v>
      </c>
      <c r="AN51" s="22">
        <v>183000</v>
      </c>
      <c r="AO51" s="22">
        <v>15250</v>
      </c>
      <c r="AP51" s="22">
        <v>183000</v>
      </c>
      <c r="AQ51" s="22">
        <v>15250</v>
      </c>
      <c r="AR51" s="22">
        <v>183000</v>
      </c>
      <c r="AS51" s="22">
        <v>15250</v>
      </c>
      <c r="AT51" s="22">
        <v>183000</v>
      </c>
      <c r="AU51" s="22">
        <v>15250</v>
      </c>
      <c r="AV51" s="22">
        <v>183000</v>
      </c>
      <c r="AW51" s="22">
        <v>15250</v>
      </c>
      <c r="AX51" s="22">
        <v>183000</v>
      </c>
      <c r="AY51" s="22">
        <v>16013</v>
      </c>
      <c r="AZ51" s="22">
        <v>192156</v>
      </c>
      <c r="BA51" s="22">
        <v>16013</v>
      </c>
      <c r="BB51" s="22">
        <v>192156</v>
      </c>
      <c r="BC51" s="22">
        <v>16013</v>
      </c>
      <c r="BD51" s="22">
        <v>192156</v>
      </c>
      <c r="BE51" s="22">
        <v>16013</v>
      </c>
      <c r="BF51" s="22">
        <v>192156</v>
      </c>
      <c r="BG51" s="22">
        <v>16013</v>
      </c>
      <c r="BH51" s="22">
        <v>192156</v>
      </c>
    </row>
    <row r="52" spans="1:60" x14ac:dyDescent="0.3">
      <c r="A52" s="21" t="s">
        <v>271</v>
      </c>
      <c r="B52" s="21" t="s">
        <v>270</v>
      </c>
      <c r="C52" s="21" t="s">
        <v>43</v>
      </c>
      <c r="D52" s="21" t="s">
        <v>272</v>
      </c>
      <c r="E52" s="21" t="s">
        <v>273</v>
      </c>
      <c r="F52" s="21" t="s">
        <v>545</v>
      </c>
      <c r="G52" s="22">
        <v>10685</v>
      </c>
      <c r="H52" s="22">
        <v>128220</v>
      </c>
      <c r="I52" s="22">
        <v>10685</v>
      </c>
      <c r="J52" s="22">
        <v>128220</v>
      </c>
      <c r="K52" s="22">
        <v>10685</v>
      </c>
      <c r="L52" s="22">
        <v>128220</v>
      </c>
      <c r="M52" s="22">
        <v>10685</v>
      </c>
      <c r="N52" s="22">
        <v>128220</v>
      </c>
      <c r="O52" s="22">
        <v>10685</v>
      </c>
      <c r="P52" s="22">
        <v>128220</v>
      </c>
      <c r="Q52" s="22">
        <v>10685</v>
      </c>
      <c r="R52" s="22">
        <v>128220</v>
      </c>
      <c r="S52" s="22">
        <v>10685</v>
      </c>
      <c r="T52" s="22">
        <v>128220</v>
      </c>
      <c r="U52" s="22">
        <v>10685</v>
      </c>
      <c r="V52" s="22">
        <v>128220</v>
      </c>
      <c r="W52" s="22">
        <v>10685</v>
      </c>
      <c r="X52" s="22">
        <v>128220</v>
      </c>
      <c r="Y52" s="22">
        <v>10685</v>
      </c>
      <c r="Z52" s="22">
        <v>128220</v>
      </c>
      <c r="AA52" s="22">
        <v>10685</v>
      </c>
      <c r="AB52" s="22">
        <v>128220</v>
      </c>
      <c r="AC52" s="22">
        <v>10685</v>
      </c>
      <c r="AD52" s="22">
        <v>128220</v>
      </c>
      <c r="AE52" s="22">
        <v>10685</v>
      </c>
      <c r="AF52" s="22">
        <v>128220</v>
      </c>
      <c r="AG52" s="22">
        <v>10685</v>
      </c>
      <c r="AH52" s="22">
        <v>128220</v>
      </c>
      <c r="AI52" s="22">
        <v>11219</v>
      </c>
      <c r="AJ52" s="22">
        <v>134628</v>
      </c>
      <c r="AK52" s="22">
        <v>11219</v>
      </c>
      <c r="AL52" s="22">
        <v>134628</v>
      </c>
      <c r="AM52" s="22">
        <v>11219</v>
      </c>
      <c r="AN52" s="22">
        <v>134628</v>
      </c>
      <c r="AO52" s="22">
        <v>11219</v>
      </c>
      <c r="AP52" s="22">
        <v>134628</v>
      </c>
      <c r="AQ52" s="22">
        <v>11219</v>
      </c>
      <c r="AR52" s="22">
        <v>134628</v>
      </c>
      <c r="AS52" s="22">
        <v>11219</v>
      </c>
      <c r="AT52" s="22">
        <v>134628</v>
      </c>
      <c r="AU52" s="22">
        <v>11219</v>
      </c>
      <c r="AV52" s="22">
        <v>134628</v>
      </c>
      <c r="AW52" s="22">
        <v>11219</v>
      </c>
      <c r="AX52" s="22">
        <v>134628</v>
      </c>
      <c r="AY52" s="22">
        <v>11780</v>
      </c>
      <c r="AZ52" s="22">
        <v>141360</v>
      </c>
      <c r="BA52" s="22">
        <v>11780</v>
      </c>
      <c r="BB52" s="22">
        <v>141360</v>
      </c>
      <c r="BC52" s="22">
        <v>11780</v>
      </c>
      <c r="BD52" s="22">
        <v>141360</v>
      </c>
      <c r="BE52" s="22">
        <v>11780</v>
      </c>
      <c r="BF52" s="22">
        <v>141360</v>
      </c>
      <c r="BG52" s="22">
        <v>11780</v>
      </c>
      <c r="BH52" s="22">
        <v>141360</v>
      </c>
    </row>
    <row r="53" spans="1:60" x14ac:dyDescent="0.3">
      <c r="A53" s="21" t="s">
        <v>480</v>
      </c>
      <c r="B53" s="21" t="s">
        <v>270</v>
      </c>
      <c r="C53" s="21" t="s">
        <v>66</v>
      </c>
      <c r="D53" s="21" t="s">
        <v>482</v>
      </c>
      <c r="E53" s="21" t="s">
        <v>441</v>
      </c>
      <c r="F53" s="21" t="s">
        <v>545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>
        <v>8010</v>
      </c>
      <c r="AN53" s="22">
        <v>96120</v>
      </c>
      <c r="AO53" s="22">
        <v>8010</v>
      </c>
      <c r="AP53" s="22">
        <v>96120</v>
      </c>
      <c r="AQ53" s="22">
        <v>8010</v>
      </c>
      <c r="AR53" s="22">
        <v>96120</v>
      </c>
      <c r="AS53" s="22">
        <v>8010</v>
      </c>
      <c r="AT53" s="22">
        <v>96120</v>
      </c>
      <c r="AU53" s="22">
        <v>8010</v>
      </c>
      <c r="AV53" s="22">
        <v>96120</v>
      </c>
      <c r="AW53" s="22">
        <v>8010</v>
      </c>
      <c r="AX53" s="22">
        <v>96120</v>
      </c>
      <c r="AY53" s="22">
        <v>8010</v>
      </c>
      <c r="AZ53" s="22">
        <v>96120</v>
      </c>
      <c r="BA53" s="22">
        <v>8010</v>
      </c>
      <c r="BB53" s="22">
        <v>96120</v>
      </c>
      <c r="BC53" s="22">
        <v>8010</v>
      </c>
      <c r="BD53" s="22">
        <v>96120</v>
      </c>
      <c r="BE53" s="22">
        <v>8010</v>
      </c>
      <c r="BF53" s="22">
        <v>96120</v>
      </c>
      <c r="BG53" s="22">
        <v>8010</v>
      </c>
      <c r="BH53" s="22">
        <v>96120</v>
      </c>
    </row>
    <row r="54" spans="1:60" x14ac:dyDescent="0.3">
      <c r="A54" s="21" t="s">
        <v>503</v>
      </c>
      <c r="B54" s="21" t="s">
        <v>504</v>
      </c>
      <c r="C54" s="21" t="s">
        <v>66</v>
      </c>
      <c r="D54" s="21" t="s">
        <v>506</v>
      </c>
      <c r="E54" s="21" t="s">
        <v>143</v>
      </c>
      <c r="F54" s="21" t="s">
        <v>546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>
        <v>8000</v>
      </c>
      <c r="AT54" s="22">
        <v>96000</v>
      </c>
      <c r="AU54" s="22">
        <v>8300</v>
      </c>
      <c r="AV54" s="22">
        <v>99600</v>
      </c>
      <c r="AW54" s="22">
        <v>8300</v>
      </c>
      <c r="AX54" s="22">
        <v>99600</v>
      </c>
      <c r="AY54" s="22">
        <v>8300</v>
      </c>
      <c r="AZ54" s="22">
        <v>99600</v>
      </c>
      <c r="BA54" s="22">
        <v>8300</v>
      </c>
      <c r="BB54" s="22">
        <v>99600</v>
      </c>
      <c r="BC54" s="22">
        <v>8300</v>
      </c>
      <c r="BD54" s="22">
        <v>99600</v>
      </c>
      <c r="BE54" s="22">
        <v>8300</v>
      </c>
      <c r="BF54" s="22">
        <v>99600</v>
      </c>
      <c r="BG54" s="22">
        <v>8300</v>
      </c>
      <c r="BH54" s="22">
        <v>99600</v>
      </c>
    </row>
    <row r="55" spans="1:60" x14ac:dyDescent="0.3">
      <c r="A55" s="21" t="s">
        <v>365</v>
      </c>
      <c r="B55" s="21" t="s">
        <v>366</v>
      </c>
      <c r="C55" s="21" t="s">
        <v>93</v>
      </c>
      <c r="D55" s="21" t="s">
        <v>412</v>
      </c>
      <c r="E55" s="21" t="s">
        <v>70</v>
      </c>
      <c r="F55" s="21" t="s">
        <v>547</v>
      </c>
      <c r="G55" s="22">
        <v>6047</v>
      </c>
      <c r="H55" s="22">
        <v>72564</v>
      </c>
      <c r="I55" s="22">
        <v>6047</v>
      </c>
      <c r="J55" s="22">
        <v>72564</v>
      </c>
      <c r="K55" s="22">
        <v>6047</v>
      </c>
      <c r="L55" s="22">
        <v>72564</v>
      </c>
      <c r="M55" s="22">
        <v>6047</v>
      </c>
      <c r="N55" s="22">
        <v>72564</v>
      </c>
      <c r="O55" s="22">
        <v>6047</v>
      </c>
      <c r="P55" s="22">
        <v>72564</v>
      </c>
      <c r="Q55" s="22">
        <v>6667</v>
      </c>
      <c r="R55" s="22">
        <v>80004</v>
      </c>
      <c r="S55" s="22">
        <v>6667</v>
      </c>
      <c r="T55" s="22">
        <v>80004</v>
      </c>
      <c r="U55" s="22">
        <v>6667</v>
      </c>
      <c r="V55" s="22">
        <v>80004</v>
      </c>
      <c r="W55" s="22">
        <v>6667</v>
      </c>
      <c r="X55" s="22">
        <v>80004</v>
      </c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</row>
    <row r="56" spans="1:60" x14ac:dyDescent="0.3">
      <c r="A56" s="21" t="s">
        <v>97</v>
      </c>
      <c r="B56" s="21" t="s">
        <v>96</v>
      </c>
      <c r="C56" s="21" t="s">
        <v>93</v>
      </c>
      <c r="D56" s="21" t="s">
        <v>98</v>
      </c>
      <c r="E56" s="21" t="s">
        <v>70</v>
      </c>
      <c r="F56" s="21" t="s">
        <v>547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>
        <v>6500</v>
      </c>
      <c r="AH56" s="22">
        <v>78000</v>
      </c>
      <c r="AI56" s="22">
        <v>6500</v>
      </c>
      <c r="AJ56" s="22">
        <v>78000</v>
      </c>
      <c r="AK56" s="22">
        <v>6500</v>
      </c>
      <c r="AL56" s="22">
        <v>78000</v>
      </c>
      <c r="AM56" s="22">
        <v>6825</v>
      </c>
      <c r="AN56" s="22">
        <v>81900</v>
      </c>
      <c r="AO56" s="22">
        <v>6825</v>
      </c>
      <c r="AP56" s="22">
        <v>81900</v>
      </c>
      <c r="AQ56" s="22">
        <v>6825</v>
      </c>
      <c r="AR56" s="22">
        <v>81900</v>
      </c>
      <c r="AS56" s="22">
        <v>6825</v>
      </c>
      <c r="AT56" s="22">
        <v>81900</v>
      </c>
      <c r="AU56" s="22">
        <v>6825</v>
      </c>
      <c r="AV56" s="22">
        <v>81900</v>
      </c>
      <c r="AW56" s="22">
        <v>6825</v>
      </c>
      <c r="AX56" s="22">
        <v>81900</v>
      </c>
      <c r="AY56" s="22">
        <v>7166</v>
      </c>
      <c r="AZ56" s="22">
        <v>85992</v>
      </c>
      <c r="BA56" s="22">
        <v>7166</v>
      </c>
      <c r="BB56" s="22">
        <v>85992</v>
      </c>
      <c r="BC56" s="22">
        <v>7166</v>
      </c>
      <c r="BD56" s="22">
        <v>85992</v>
      </c>
      <c r="BE56" s="22">
        <v>7166</v>
      </c>
      <c r="BF56" s="22">
        <v>85992</v>
      </c>
      <c r="BG56" s="22">
        <v>7166</v>
      </c>
      <c r="BH56" s="22">
        <v>85992</v>
      </c>
    </row>
    <row r="57" spans="1:60" x14ac:dyDescent="0.3">
      <c r="A57" s="21" t="s">
        <v>185</v>
      </c>
      <c r="B57" s="21" t="s">
        <v>184</v>
      </c>
      <c r="C57" s="21" t="s">
        <v>66</v>
      </c>
      <c r="D57" s="21" t="s">
        <v>186</v>
      </c>
      <c r="E57" s="21" t="s">
        <v>143</v>
      </c>
      <c r="F57" s="21" t="s">
        <v>546</v>
      </c>
      <c r="G57" s="22">
        <v>9009</v>
      </c>
      <c r="H57" s="22">
        <v>108108</v>
      </c>
      <c r="I57" s="22">
        <v>9009</v>
      </c>
      <c r="J57" s="22">
        <v>108108</v>
      </c>
      <c r="K57" s="22">
        <v>9009</v>
      </c>
      <c r="L57" s="22">
        <v>108108</v>
      </c>
      <c r="M57" s="22">
        <v>9279</v>
      </c>
      <c r="N57" s="22">
        <v>111348</v>
      </c>
      <c r="O57" s="22">
        <v>9279</v>
      </c>
      <c r="P57" s="22">
        <v>111348</v>
      </c>
      <c r="Q57" s="22">
        <v>9279</v>
      </c>
      <c r="R57" s="22">
        <v>111348</v>
      </c>
      <c r="S57" s="22">
        <v>9279</v>
      </c>
      <c r="T57" s="22">
        <v>111348</v>
      </c>
      <c r="U57" s="22">
        <v>9279</v>
      </c>
      <c r="V57" s="22">
        <v>111348</v>
      </c>
      <c r="W57" s="22">
        <v>9279</v>
      </c>
      <c r="X57" s="22">
        <v>111348</v>
      </c>
      <c r="Y57" s="22">
        <v>9279</v>
      </c>
      <c r="Z57" s="22">
        <v>111348</v>
      </c>
      <c r="AA57" s="22">
        <v>9279</v>
      </c>
      <c r="AB57" s="22">
        <v>111348</v>
      </c>
      <c r="AC57" s="22">
        <v>9279</v>
      </c>
      <c r="AD57" s="22">
        <v>111348</v>
      </c>
      <c r="AE57" s="22">
        <v>9279</v>
      </c>
      <c r="AF57" s="22">
        <v>111348</v>
      </c>
      <c r="AG57" s="22">
        <v>9279</v>
      </c>
      <c r="AH57" s="22">
        <v>111348</v>
      </c>
      <c r="AI57" s="22">
        <v>9743</v>
      </c>
      <c r="AJ57" s="22">
        <v>116916</v>
      </c>
      <c r="AK57" s="22">
        <v>9743</v>
      </c>
      <c r="AL57" s="22">
        <v>116916</v>
      </c>
      <c r="AM57" s="22">
        <v>9743</v>
      </c>
      <c r="AN57" s="22">
        <v>116916</v>
      </c>
      <c r="AO57" s="22">
        <v>9743</v>
      </c>
      <c r="AP57" s="22">
        <v>116916</v>
      </c>
      <c r="AQ57" s="22">
        <v>9743</v>
      </c>
      <c r="AR57" s="22">
        <v>116916</v>
      </c>
      <c r="AS57" s="22">
        <v>9743</v>
      </c>
      <c r="AT57" s="22">
        <v>116916</v>
      </c>
      <c r="AU57" s="22">
        <v>9743</v>
      </c>
      <c r="AV57" s="22">
        <v>116916</v>
      </c>
      <c r="AW57" s="22">
        <v>9743</v>
      </c>
      <c r="AX57" s="22">
        <v>116916</v>
      </c>
      <c r="AY57" s="22">
        <v>10230</v>
      </c>
      <c r="AZ57" s="22">
        <v>122760</v>
      </c>
      <c r="BA57" s="22"/>
      <c r="BB57" s="22"/>
      <c r="BC57" s="22"/>
      <c r="BD57" s="22"/>
      <c r="BE57" s="22"/>
      <c r="BF57" s="22"/>
      <c r="BG57" s="22"/>
      <c r="BH57" s="22"/>
    </row>
    <row r="58" spans="1:60" x14ac:dyDescent="0.3">
      <c r="A58" s="21" t="s">
        <v>155</v>
      </c>
      <c r="B58" s="21" t="s">
        <v>154</v>
      </c>
      <c r="C58" s="21" t="s">
        <v>43</v>
      </c>
      <c r="D58" s="21" t="s">
        <v>156</v>
      </c>
      <c r="E58" s="21" t="s">
        <v>143</v>
      </c>
      <c r="F58" s="21" t="s">
        <v>546</v>
      </c>
      <c r="G58" s="22">
        <v>12261</v>
      </c>
      <c r="H58" s="22">
        <v>147132</v>
      </c>
      <c r="I58" s="22">
        <v>12261</v>
      </c>
      <c r="J58" s="22">
        <v>147132</v>
      </c>
      <c r="K58" s="22">
        <v>12261</v>
      </c>
      <c r="L58" s="22">
        <v>147132</v>
      </c>
      <c r="M58" s="22">
        <v>12261</v>
      </c>
      <c r="N58" s="22">
        <v>147132</v>
      </c>
      <c r="O58" s="22">
        <v>12261</v>
      </c>
      <c r="P58" s="22">
        <v>147132</v>
      </c>
      <c r="Q58" s="22">
        <v>12261</v>
      </c>
      <c r="R58" s="22">
        <v>147132</v>
      </c>
      <c r="S58" s="22">
        <v>12261</v>
      </c>
      <c r="T58" s="22">
        <v>147132</v>
      </c>
      <c r="U58" s="22">
        <v>12261</v>
      </c>
      <c r="V58" s="22">
        <v>147132</v>
      </c>
      <c r="W58" s="22">
        <v>12261</v>
      </c>
      <c r="X58" s="22">
        <v>147132</v>
      </c>
      <c r="Y58" s="22">
        <v>12261</v>
      </c>
      <c r="Z58" s="22">
        <v>147132</v>
      </c>
      <c r="AA58" s="22">
        <v>12261</v>
      </c>
      <c r="AB58" s="22">
        <v>147132</v>
      </c>
      <c r="AC58" s="22">
        <v>12261</v>
      </c>
      <c r="AD58" s="22">
        <v>147132</v>
      </c>
      <c r="AE58" s="22">
        <v>12261</v>
      </c>
      <c r="AF58" s="22">
        <v>147132</v>
      </c>
      <c r="AG58" s="22">
        <v>12261</v>
      </c>
      <c r="AH58" s="22">
        <v>147132</v>
      </c>
      <c r="AI58" s="22">
        <v>12874</v>
      </c>
      <c r="AJ58" s="22">
        <v>154488</v>
      </c>
      <c r="AK58" s="22">
        <v>12874</v>
      </c>
      <c r="AL58" s="22">
        <v>154488</v>
      </c>
      <c r="AM58" s="22">
        <v>12874</v>
      </c>
      <c r="AN58" s="22">
        <v>154488</v>
      </c>
      <c r="AO58" s="22">
        <v>12874</v>
      </c>
      <c r="AP58" s="22">
        <v>154488</v>
      </c>
      <c r="AQ58" s="22">
        <v>12874</v>
      </c>
      <c r="AR58" s="22">
        <v>154488</v>
      </c>
      <c r="AS58" s="22">
        <v>12874</v>
      </c>
      <c r="AT58" s="22">
        <v>154488</v>
      </c>
      <c r="AU58" s="22">
        <v>12874</v>
      </c>
      <c r="AV58" s="22">
        <v>154488</v>
      </c>
      <c r="AW58" s="22">
        <v>12874</v>
      </c>
      <c r="AX58" s="22">
        <v>154488</v>
      </c>
      <c r="AY58" s="22">
        <v>13518</v>
      </c>
      <c r="AZ58" s="22">
        <v>162216</v>
      </c>
      <c r="BA58" s="22">
        <v>13518</v>
      </c>
      <c r="BB58" s="22">
        <v>162216</v>
      </c>
      <c r="BC58" s="22"/>
      <c r="BD58" s="22"/>
      <c r="BE58" s="22"/>
      <c r="BF58" s="22"/>
      <c r="BG58" s="22"/>
      <c r="BH58" s="22"/>
    </row>
    <row r="59" spans="1:60" x14ac:dyDescent="0.3">
      <c r="A59" s="21" t="s">
        <v>367</v>
      </c>
      <c r="B59" s="21" t="s">
        <v>368</v>
      </c>
      <c r="C59" s="21" t="s">
        <v>43</v>
      </c>
      <c r="D59" s="21" t="s">
        <v>43</v>
      </c>
      <c r="E59" s="21" t="s">
        <v>27</v>
      </c>
      <c r="F59" s="21" t="s">
        <v>547</v>
      </c>
      <c r="G59" s="22">
        <v>14375</v>
      </c>
      <c r="H59" s="22">
        <v>172500</v>
      </c>
      <c r="I59" s="22">
        <v>14375</v>
      </c>
      <c r="J59" s="22">
        <v>172500</v>
      </c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</row>
    <row r="60" spans="1:60" x14ac:dyDescent="0.3">
      <c r="A60" s="21" t="s">
        <v>90</v>
      </c>
      <c r="B60" s="21" t="s">
        <v>317</v>
      </c>
      <c r="C60" s="21" t="s">
        <v>43</v>
      </c>
      <c r="D60" s="21" t="s">
        <v>318</v>
      </c>
      <c r="E60" s="21" t="s">
        <v>319</v>
      </c>
      <c r="F60" s="21" t="s">
        <v>669</v>
      </c>
      <c r="G60" s="22">
        <v>11939</v>
      </c>
      <c r="H60" s="22">
        <v>143268</v>
      </c>
      <c r="I60" s="22">
        <v>11939</v>
      </c>
      <c r="J60" s="22">
        <v>143268</v>
      </c>
      <c r="K60" s="22">
        <v>11939</v>
      </c>
      <c r="L60" s="22">
        <v>143268</v>
      </c>
      <c r="M60" s="22">
        <v>11939</v>
      </c>
      <c r="N60" s="22">
        <v>143268</v>
      </c>
      <c r="O60" s="22">
        <v>11939</v>
      </c>
      <c r="P60" s="22">
        <v>143268</v>
      </c>
      <c r="Q60" s="22">
        <v>11939</v>
      </c>
      <c r="R60" s="22">
        <v>143268</v>
      </c>
      <c r="S60" s="22">
        <v>11939</v>
      </c>
      <c r="T60" s="22">
        <v>143268</v>
      </c>
      <c r="U60" s="22">
        <v>11939</v>
      </c>
      <c r="V60" s="22">
        <v>143268</v>
      </c>
      <c r="W60" s="22">
        <v>11939</v>
      </c>
      <c r="X60" s="22">
        <v>143268</v>
      </c>
      <c r="Y60" s="22">
        <v>11939</v>
      </c>
      <c r="Z60" s="22">
        <v>143268</v>
      </c>
      <c r="AA60" s="22">
        <v>11939</v>
      </c>
      <c r="AB60" s="22">
        <v>143268</v>
      </c>
      <c r="AC60" s="22">
        <v>11939</v>
      </c>
      <c r="AD60" s="22">
        <v>143268</v>
      </c>
      <c r="AE60" s="22">
        <v>11939</v>
      </c>
      <c r="AF60" s="22">
        <v>143268</v>
      </c>
      <c r="AG60" s="22">
        <v>11939</v>
      </c>
      <c r="AH60" s="22">
        <v>143268</v>
      </c>
      <c r="AI60" s="22">
        <v>12536</v>
      </c>
      <c r="AJ60" s="22">
        <v>150432</v>
      </c>
      <c r="AK60" s="22">
        <v>12536</v>
      </c>
      <c r="AL60" s="22">
        <v>150432</v>
      </c>
      <c r="AM60" s="22">
        <v>12536</v>
      </c>
      <c r="AN60" s="22">
        <v>150432</v>
      </c>
      <c r="AO60" s="22">
        <v>12536</v>
      </c>
      <c r="AP60" s="22">
        <v>150432</v>
      </c>
      <c r="AQ60" s="22">
        <v>12536</v>
      </c>
      <c r="AR60" s="22">
        <v>150432</v>
      </c>
      <c r="AS60" s="22">
        <v>12536</v>
      </c>
      <c r="AT60" s="22">
        <v>150432</v>
      </c>
      <c r="AU60" s="22">
        <v>12536</v>
      </c>
      <c r="AV60" s="22">
        <v>150432</v>
      </c>
      <c r="AW60" s="22">
        <v>12536</v>
      </c>
      <c r="AX60" s="22">
        <v>150432</v>
      </c>
      <c r="AY60" s="22">
        <v>13163</v>
      </c>
      <c r="AZ60" s="22">
        <v>157956</v>
      </c>
      <c r="BA60" s="22">
        <v>13163</v>
      </c>
      <c r="BB60" s="22">
        <v>157956</v>
      </c>
      <c r="BC60" s="22">
        <v>13163</v>
      </c>
      <c r="BD60" s="22">
        <v>157956</v>
      </c>
      <c r="BE60" s="22">
        <v>13163</v>
      </c>
      <c r="BF60" s="22">
        <v>157956</v>
      </c>
      <c r="BG60" s="22">
        <v>13163</v>
      </c>
      <c r="BH60" s="22">
        <v>157956</v>
      </c>
    </row>
    <row r="61" spans="1:60" x14ac:dyDescent="0.3">
      <c r="A61" s="21" t="s">
        <v>188</v>
      </c>
      <c r="B61" s="21" t="s">
        <v>187</v>
      </c>
      <c r="C61" s="21" t="s">
        <v>66</v>
      </c>
      <c r="D61" s="21" t="s">
        <v>189</v>
      </c>
      <c r="E61" s="21" t="s">
        <v>190</v>
      </c>
      <c r="F61" s="21" t="s">
        <v>546</v>
      </c>
      <c r="G61" s="22">
        <v>9061</v>
      </c>
      <c r="H61" s="22">
        <v>108732</v>
      </c>
      <c r="I61" s="22">
        <v>9061</v>
      </c>
      <c r="J61" s="22">
        <v>108732</v>
      </c>
      <c r="K61" s="22">
        <v>9061</v>
      </c>
      <c r="L61" s="22">
        <v>108732</v>
      </c>
      <c r="M61" s="22">
        <v>9061</v>
      </c>
      <c r="N61" s="22">
        <v>108732</v>
      </c>
      <c r="O61" s="22">
        <v>9061</v>
      </c>
      <c r="P61" s="22">
        <v>108732</v>
      </c>
      <c r="Q61" s="22">
        <v>9061</v>
      </c>
      <c r="R61" s="22">
        <v>108732</v>
      </c>
      <c r="S61" s="22">
        <v>9061</v>
      </c>
      <c r="T61" s="22">
        <v>108732</v>
      </c>
      <c r="U61" s="22">
        <v>9061</v>
      </c>
      <c r="V61" s="22">
        <v>108732</v>
      </c>
      <c r="W61" s="22">
        <v>9061</v>
      </c>
      <c r="X61" s="22">
        <v>108732</v>
      </c>
      <c r="Y61" s="22">
        <v>9061</v>
      </c>
      <c r="Z61" s="22">
        <v>108732</v>
      </c>
      <c r="AA61" s="22">
        <v>9061</v>
      </c>
      <c r="AB61" s="22">
        <v>108732</v>
      </c>
      <c r="AC61" s="22">
        <v>9061</v>
      </c>
      <c r="AD61" s="22">
        <v>108732</v>
      </c>
      <c r="AE61" s="22">
        <v>9061</v>
      </c>
      <c r="AF61" s="22">
        <v>108732</v>
      </c>
      <c r="AG61" s="22">
        <v>9061</v>
      </c>
      <c r="AH61" s="22">
        <v>108732</v>
      </c>
      <c r="AI61" s="22">
        <v>9514</v>
      </c>
      <c r="AJ61" s="22">
        <v>114168</v>
      </c>
      <c r="AK61" s="22">
        <v>9514</v>
      </c>
      <c r="AL61" s="22">
        <v>114168</v>
      </c>
      <c r="AM61" s="22">
        <v>9514</v>
      </c>
      <c r="AN61" s="22">
        <v>114168</v>
      </c>
      <c r="AO61" s="22">
        <v>9514</v>
      </c>
      <c r="AP61" s="22">
        <v>114168</v>
      </c>
      <c r="AQ61" s="22">
        <v>9514</v>
      </c>
      <c r="AR61" s="22">
        <v>114168</v>
      </c>
      <c r="AS61" s="22">
        <v>9514</v>
      </c>
      <c r="AT61" s="22">
        <v>114168</v>
      </c>
      <c r="AU61" s="22">
        <v>9514</v>
      </c>
      <c r="AV61" s="22">
        <v>114168</v>
      </c>
      <c r="AW61" s="22">
        <v>9514</v>
      </c>
      <c r="AX61" s="22">
        <v>114168</v>
      </c>
      <c r="AY61" s="22">
        <v>9990</v>
      </c>
      <c r="AZ61" s="22">
        <v>119880</v>
      </c>
      <c r="BA61" s="22">
        <v>9990</v>
      </c>
      <c r="BB61" s="22">
        <v>119880</v>
      </c>
      <c r="BC61" s="22">
        <v>9990</v>
      </c>
      <c r="BD61" s="22">
        <v>119880</v>
      </c>
      <c r="BE61" s="22">
        <v>9990</v>
      </c>
      <c r="BF61" s="22">
        <v>119880</v>
      </c>
      <c r="BG61" s="22">
        <v>9990</v>
      </c>
      <c r="BH61" s="22">
        <v>119880</v>
      </c>
    </row>
    <row r="62" spans="1:60" x14ac:dyDescent="0.3">
      <c r="A62" s="21" t="s">
        <v>206</v>
      </c>
      <c r="B62" s="21" t="s">
        <v>369</v>
      </c>
      <c r="C62" s="21" t="s">
        <v>66</v>
      </c>
      <c r="D62" s="21" t="s">
        <v>413</v>
      </c>
      <c r="E62" s="21" t="s">
        <v>440</v>
      </c>
      <c r="F62" s="21" t="s">
        <v>545</v>
      </c>
      <c r="G62" s="22">
        <v>8067</v>
      </c>
      <c r="H62" s="22">
        <v>96804</v>
      </c>
      <c r="I62" s="22">
        <v>8067</v>
      </c>
      <c r="J62" s="22">
        <v>96804</v>
      </c>
      <c r="K62" s="22">
        <v>8067</v>
      </c>
      <c r="L62" s="22">
        <v>96804</v>
      </c>
      <c r="M62" s="22">
        <v>8067</v>
      </c>
      <c r="N62" s="22">
        <v>96804</v>
      </c>
      <c r="O62" s="22">
        <v>8067</v>
      </c>
      <c r="P62" s="22">
        <v>96804</v>
      </c>
      <c r="Q62" s="22">
        <v>8067</v>
      </c>
      <c r="R62" s="22">
        <v>96804</v>
      </c>
      <c r="S62" s="22">
        <v>8067</v>
      </c>
      <c r="T62" s="22">
        <v>96804</v>
      </c>
      <c r="U62" s="22">
        <v>8067</v>
      </c>
      <c r="V62" s="22">
        <v>96804</v>
      </c>
      <c r="W62" s="22">
        <v>8067</v>
      </c>
      <c r="X62" s="22">
        <v>96804</v>
      </c>
      <c r="Y62" s="22">
        <v>8067</v>
      </c>
      <c r="Z62" s="22">
        <v>96804</v>
      </c>
      <c r="AA62" s="22">
        <v>8067</v>
      </c>
      <c r="AB62" s="22">
        <v>96804</v>
      </c>
      <c r="AC62" s="22">
        <v>8067</v>
      </c>
      <c r="AD62" s="22">
        <v>96804</v>
      </c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</row>
    <row r="63" spans="1:60" x14ac:dyDescent="0.3">
      <c r="A63" s="21" t="s">
        <v>119</v>
      </c>
      <c r="B63" s="21" t="s">
        <v>251</v>
      </c>
      <c r="C63" s="21" t="s">
        <v>43</v>
      </c>
      <c r="D63" s="21" t="s">
        <v>252</v>
      </c>
      <c r="E63" s="21" t="s">
        <v>246</v>
      </c>
      <c r="F63" s="21" t="s">
        <v>545</v>
      </c>
      <c r="G63" s="22">
        <v>11863</v>
      </c>
      <c r="H63" s="22">
        <v>142356</v>
      </c>
      <c r="I63" s="22">
        <v>11863</v>
      </c>
      <c r="J63" s="22">
        <v>142356</v>
      </c>
      <c r="K63" s="22">
        <v>11863</v>
      </c>
      <c r="L63" s="22">
        <v>142356</v>
      </c>
      <c r="M63" s="22">
        <v>11863</v>
      </c>
      <c r="N63" s="22">
        <v>142356</v>
      </c>
      <c r="O63" s="22">
        <v>11863</v>
      </c>
      <c r="P63" s="22">
        <v>142356</v>
      </c>
      <c r="Q63" s="22">
        <v>11863</v>
      </c>
      <c r="R63" s="22">
        <v>142356</v>
      </c>
      <c r="S63" s="22">
        <v>11863</v>
      </c>
      <c r="T63" s="22">
        <v>142356</v>
      </c>
      <c r="U63" s="22">
        <v>11863</v>
      </c>
      <c r="V63" s="22">
        <v>142356</v>
      </c>
      <c r="W63" s="22">
        <v>11863</v>
      </c>
      <c r="X63" s="22">
        <v>142356</v>
      </c>
      <c r="Y63" s="22">
        <v>11863</v>
      </c>
      <c r="Z63" s="22">
        <v>142356</v>
      </c>
      <c r="AA63" s="22">
        <v>13457</v>
      </c>
      <c r="AB63" s="22">
        <v>161484</v>
      </c>
      <c r="AC63" s="22">
        <v>13457</v>
      </c>
      <c r="AD63" s="22">
        <v>161484</v>
      </c>
      <c r="AE63" s="22">
        <v>13457</v>
      </c>
      <c r="AF63" s="22">
        <v>161484</v>
      </c>
      <c r="AG63" s="22">
        <v>13457</v>
      </c>
      <c r="AH63" s="22">
        <v>161484</v>
      </c>
      <c r="AI63" s="22">
        <v>14130</v>
      </c>
      <c r="AJ63" s="22">
        <v>169560</v>
      </c>
      <c r="AK63" s="22">
        <v>14130</v>
      </c>
      <c r="AL63" s="22">
        <v>169560</v>
      </c>
      <c r="AM63" s="22">
        <v>14130</v>
      </c>
      <c r="AN63" s="22">
        <v>169560</v>
      </c>
      <c r="AO63" s="22">
        <v>14130</v>
      </c>
      <c r="AP63" s="22">
        <v>169560</v>
      </c>
      <c r="AQ63" s="22">
        <v>14130</v>
      </c>
      <c r="AR63" s="22">
        <v>169560</v>
      </c>
      <c r="AS63" s="22">
        <v>14130</v>
      </c>
      <c r="AT63" s="22">
        <v>169560</v>
      </c>
      <c r="AU63" s="22">
        <v>14130</v>
      </c>
      <c r="AV63" s="22">
        <v>169560</v>
      </c>
      <c r="AW63" s="22">
        <v>14130</v>
      </c>
      <c r="AX63" s="22">
        <v>169560</v>
      </c>
      <c r="AY63" s="22">
        <v>14837</v>
      </c>
      <c r="AZ63" s="22">
        <v>178044</v>
      </c>
      <c r="BA63" s="22">
        <v>14837</v>
      </c>
      <c r="BB63" s="22">
        <v>178044</v>
      </c>
      <c r="BC63" s="22">
        <v>14837</v>
      </c>
      <c r="BD63" s="22">
        <v>178044</v>
      </c>
      <c r="BE63" s="22">
        <v>14837</v>
      </c>
      <c r="BF63" s="22">
        <v>178044</v>
      </c>
      <c r="BG63" s="22">
        <v>14837</v>
      </c>
      <c r="BH63" s="22">
        <v>178044</v>
      </c>
    </row>
    <row r="64" spans="1:60" x14ac:dyDescent="0.3">
      <c r="A64" s="21" t="s">
        <v>90</v>
      </c>
      <c r="B64" s="21" t="s">
        <v>89</v>
      </c>
      <c r="C64" s="21" t="s">
        <v>93</v>
      </c>
      <c r="D64" s="21" t="s">
        <v>414</v>
      </c>
      <c r="E64" s="21" t="s">
        <v>439</v>
      </c>
      <c r="F64" s="21" t="s">
        <v>547</v>
      </c>
      <c r="G64" s="22">
        <v>6129</v>
      </c>
      <c r="H64" s="22">
        <v>73548</v>
      </c>
      <c r="I64" s="22">
        <v>6129</v>
      </c>
      <c r="J64" s="22">
        <v>73548</v>
      </c>
      <c r="K64" s="22">
        <v>6129</v>
      </c>
      <c r="L64" s="22">
        <v>73548</v>
      </c>
      <c r="M64" s="22">
        <v>6129</v>
      </c>
      <c r="N64" s="22">
        <v>73548</v>
      </c>
      <c r="O64" s="22">
        <v>6129</v>
      </c>
      <c r="P64" s="22">
        <v>73548</v>
      </c>
      <c r="Q64" s="22">
        <v>6129</v>
      </c>
      <c r="R64" s="22">
        <v>73548</v>
      </c>
      <c r="S64" s="22">
        <v>6129</v>
      </c>
      <c r="T64" s="22">
        <v>73548</v>
      </c>
      <c r="U64" s="22">
        <v>6129</v>
      </c>
      <c r="V64" s="22">
        <v>73548</v>
      </c>
      <c r="W64" s="22">
        <v>6129</v>
      </c>
      <c r="X64" s="22">
        <v>73548</v>
      </c>
      <c r="Y64" s="22">
        <v>6129</v>
      </c>
      <c r="Z64" s="22">
        <v>73548</v>
      </c>
      <c r="AA64" s="22">
        <v>6129</v>
      </c>
      <c r="AB64" s="22">
        <v>73548</v>
      </c>
      <c r="AC64" s="22">
        <v>6129</v>
      </c>
      <c r="AD64" s="22">
        <v>73548</v>
      </c>
      <c r="AE64" s="22">
        <v>6129</v>
      </c>
      <c r="AF64" s="22">
        <v>73548</v>
      </c>
      <c r="AG64" s="22">
        <v>6435</v>
      </c>
      <c r="AH64" s="22">
        <v>77220</v>
      </c>
      <c r="AI64" s="22">
        <v>6435</v>
      </c>
      <c r="AJ64" s="22">
        <v>77220</v>
      </c>
      <c r="AK64" s="22">
        <v>6435</v>
      </c>
      <c r="AL64" s="22">
        <v>77220</v>
      </c>
      <c r="AM64" s="22">
        <v>6435</v>
      </c>
      <c r="AN64" s="22">
        <v>77220</v>
      </c>
      <c r="AO64" s="22">
        <v>6435</v>
      </c>
      <c r="AP64" s="22">
        <v>77220</v>
      </c>
      <c r="AQ64" s="22">
        <v>6435</v>
      </c>
      <c r="AR64" s="22">
        <v>77220</v>
      </c>
      <c r="AS64" s="22">
        <v>6435</v>
      </c>
      <c r="AT64" s="22">
        <v>77220</v>
      </c>
      <c r="AU64" s="22">
        <v>6435</v>
      </c>
      <c r="AV64" s="22">
        <v>77220</v>
      </c>
      <c r="AW64" s="22">
        <v>7619</v>
      </c>
      <c r="AX64" s="22">
        <v>91428</v>
      </c>
      <c r="AY64" s="22">
        <v>8000</v>
      </c>
      <c r="AZ64" s="22">
        <v>96000</v>
      </c>
      <c r="BA64" s="22">
        <v>8000</v>
      </c>
      <c r="BB64" s="22">
        <v>96000</v>
      </c>
      <c r="BC64" s="22">
        <v>8000</v>
      </c>
      <c r="BD64" s="22">
        <v>96000</v>
      </c>
      <c r="BE64" s="22">
        <v>8000</v>
      </c>
      <c r="BF64" s="22">
        <v>96000</v>
      </c>
      <c r="BG64" s="22">
        <v>8000</v>
      </c>
      <c r="BH64" s="22">
        <v>96000</v>
      </c>
    </row>
    <row r="65" spans="1:60" x14ac:dyDescent="0.3">
      <c r="A65" s="21" t="s">
        <v>476</v>
      </c>
      <c r="B65" s="21" t="s">
        <v>477</v>
      </c>
      <c r="C65" s="21" t="s">
        <v>66</v>
      </c>
      <c r="D65" s="21" t="s">
        <v>204</v>
      </c>
      <c r="E65" s="21" t="s">
        <v>143</v>
      </c>
      <c r="F65" s="21" t="s">
        <v>546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>
        <v>8625</v>
      </c>
      <c r="AL65" s="22">
        <v>103500</v>
      </c>
      <c r="AM65" s="22">
        <v>8625</v>
      </c>
      <c r="AN65" s="22">
        <v>103500</v>
      </c>
      <c r="AO65" s="22">
        <v>8625</v>
      </c>
      <c r="AP65" s="22">
        <v>103500</v>
      </c>
      <c r="AQ65" s="22">
        <v>8625</v>
      </c>
      <c r="AR65" s="22">
        <v>103500</v>
      </c>
      <c r="AS65" s="22">
        <v>8625</v>
      </c>
      <c r="AT65" s="22">
        <v>103500</v>
      </c>
      <c r="AU65" s="22">
        <v>8625</v>
      </c>
      <c r="AV65" s="22">
        <v>103500</v>
      </c>
      <c r="AW65" s="22">
        <v>8625</v>
      </c>
      <c r="AX65" s="22">
        <v>103500</v>
      </c>
      <c r="AY65" s="22">
        <v>8625</v>
      </c>
      <c r="AZ65" s="22">
        <v>103500</v>
      </c>
      <c r="BA65" s="22">
        <v>8625</v>
      </c>
      <c r="BB65" s="22">
        <v>103500</v>
      </c>
      <c r="BC65" s="22"/>
      <c r="BD65" s="22"/>
      <c r="BE65" s="22"/>
      <c r="BF65" s="22"/>
      <c r="BG65" s="22"/>
      <c r="BH65" s="22"/>
    </row>
    <row r="66" spans="1:60" x14ac:dyDescent="0.3">
      <c r="A66" s="21" t="s">
        <v>158</v>
      </c>
      <c r="B66" s="21" t="s">
        <v>157</v>
      </c>
      <c r="C66" s="21" t="s">
        <v>66</v>
      </c>
      <c r="D66" s="21" t="s">
        <v>159</v>
      </c>
      <c r="E66" s="21" t="s">
        <v>160</v>
      </c>
      <c r="F66" s="21" t="s">
        <v>546</v>
      </c>
      <c r="G66" s="22">
        <v>10417</v>
      </c>
      <c r="H66" s="22">
        <v>125004</v>
      </c>
      <c r="I66" s="22">
        <v>10417</v>
      </c>
      <c r="J66" s="22">
        <v>125004</v>
      </c>
      <c r="K66" s="22">
        <v>10417</v>
      </c>
      <c r="L66" s="22">
        <v>125004</v>
      </c>
      <c r="M66" s="22">
        <v>10417</v>
      </c>
      <c r="N66" s="22">
        <v>125004</v>
      </c>
      <c r="O66" s="22">
        <v>11146</v>
      </c>
      <c r="P66" s="22">
        <v>133752</v>
      </c>
      <c r="Q66" s="22">
        <v>11146</v>
      </c>
      <c r="R66" s="22">
        <v>133752</v>
      </c>
      <c r="S66" s="22">
        <v>11146</v>
      </c>
      <c r="T66" s="22">
        <v>133752</v>
      </c>
      <c r="U66" s="22">
        <v>11146</v>
      </c>
      <c r="V66" s="22">
        <v>133752</v>
      </c>
      <c r="W66" s="22">
        <v>11146</v>
      </c>
      <c r="X66" s="22">
        <v>133752</v>
      </c>
      <c r="Y66" s="22">
        <v>11146</v>
      </c>
      <c r="Z66" s="22">
        <v>133752</v>
      </c>
      <c r="AA66" s="22">
        <v>11146</v>
      </c>
      <c r="AB66" s="22">
        <v>133752</v>
      </c>
      <c r="AC66" s="22">
        <v>11146</v>
      </c>
      <c r="AD66" s="22">
        <v>133752</v>
      </c>
      <c r="AE66" s="22">
        <v>11146</v>
      </c>
      <c r="AF66" s="22">
        <v>133752</v>
      </c>
      <c r="AG66" s="22">
        <v>11146</v>
      </c>
      <c r="AH66" s="22">
        <v>133752</v>
      </c>
      <c r="AI66" s="22">
        <v>11703</v>
      </c>
      <c r="AJ66" s="22">
        <v>140436</v>
      </c>
      <c r="AK66" s="22">
        <v>11703</v>
      </c>
      <c r="AL66" s="22">
        <v>140436</v>
      </c>
      <c r="AM66" s="22">
        <v>11703</v>
      </c>
      <c r="AN66" s="22">
        <v>140436</v>
      </c>
      <c r="AO66" s="22">
        <v>11703</v>
      </c>
      <c r="AP66" s="22">
        <v>140436</v>
      </c>
      <c r="AQ66" s="22">
        <v>11703</v>
      </c>
      <c r="AR66" s="22">
        <v>140436</v>
      </c>
      <c r="AS66" s="22">
        <v>11703</v>
      </c>
      <c r="AT66" s="22">
        <v>140436</v>
      </c>
      <c r="AU66" s="22">
        <v>11703</v>
      </c>
      <c r="AV66" s="22">
        <v>140436</v>
      </c>
      <c r="AW66" s="22">
        <v>11703</v>
      </c>
      <c r="AX66" s="22">
        <v>140436</v>
      </c>
      <c r="AY66" s="22">
        <v>12288</v>
      </c>
      <c r="AZ66" s="22">
        <v>147456</v>
      </c>
      <c r="BA66" s="22">
        <v>12288</v>
      </c>
      <c r="BB66" s="22">
        <v>147456</v>
      </c>
      <c r="BC66" s="22">
        <v>12288</v>
      </c>
      <c r="BD66" s="22">
        <v>147456</v>
      </c>
      <c r="BE66" s="22">
        <v>12288</v>
      </c>
      <c r="BF66" s="22">
        <v>147456</v>
      </c>
      <c r="BG66" s="22">
        <v>12288</v>
      </c>
      <c r="BH66" s="22">
        <v>147456</v>
      </c>
    </row>
    <row r="67" spans="1:60" x14ac:dyDescent="0.3">
      <c r="A67" s="21" t="s">
        <v>370</v>
      </c>
      <c r="B67" s="21" t="s">
        <v>157</v>
      </c>
      <c r="C67" s="21" t="s">
        <v>7</v>
      </c>
      <c r="D67" s="21" t="s">
        <v>415</v>
      </c>
      <c r="E67" s="21" t="s">
        <v>31</v>
      </c>
      <c r="F67" s="21" t="s">
        <v>547</v>
      </c>
      <c r="G67" s="22">
        <v>14191</v>
      </c>
      <c r="H67" s="22">
        <v>170292</v>
      </c>
      <c r="I67" s="22">
        <v>14191</v>
      </c>
      <c r="J67" s="22">
        <v>170292</v>
      </c>
      <c r="K67" s="22">
        <v>14191</v>
      </c>
      <c r="L67" s="22">
        <v>170292</v>
      </c>
      <c r="M67" s="22">
        <v>14191</v>
      </c>
      <c r="N67" s="22">
        <v>170292</v>
      </c>
      <c r="O67" s="22">
        <v>14191</v>
      </c>
      <c r="P67" s="22">
        <v>170292</v>
      </c>
      <c r="Q67" s="22">
        <v>14191</v>
      </c>
      <c r="R67" s="22">
        <v>170292</v>
      </c>
      <c r="S67" s="22">
        <v>14191</v>
      </c>
      <c r="T67" s="22">
        <v>170292</v>
      </c>
      <c r="U67" s="22">
        <v>14191</v>
      </c>
      <c r="V67" s="22">
        <v>170292</v>
      </c>
      <c r="W67" s="22">
        <v>14191</v>
      </c>
      <c r="X67" s="22">
        <v>170292</v>
      </c>
      <c r="Y67" s="22">
        <v>14191</v>
      </c>
      <c r="Z67" s="22">
        <v>170292</v>
      </c>
      <c r="AA67" s="22">
        <v>14191</v>
      </c>
      <c r="AB67" s="22">
        <v>170292</v>
      </c>
      <c r="AC67" s="22">
        <v>14191</v>
      </c>
      <c r="AD67" s="22">
        <v>170292</v>
      </c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</row>
    <row r="68" spans="1:60" x14ac:dyDescent="0.3">
      <c r="A68" s="21" t="s">
        <v>233</v>
      </c>
      <c r="B68" s="21" t="s">
        <v>232</v>
      </c>
      <c r="C68" s="21" t="s">
        <v>7</v>
      </c>
      <c r="D68" s="21" t="s">
        <v>459</v>
      </c>
      <c r="E68" s="21" t="s">
        <v>234</v>
      </c>
      <c r="F68" s="21" t="s">
        <v>549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>
        <v>16400</v>
      </c>
      <c r="Z68" s="22">
        <v>196800</v>
      </c>
      <c r="AA68" s="22">
        <v>16400</v>
      </c>
      <c r="AB68" s="22">
        <v>196800</v>
      </c>
      <c r="AC68" s="22">
        <v>16400</v>
      </c>
      <c r="AD68" s="22">
        <v>196800</v>
      </c>
      <c r="AE68" s="22">
        <v>16400</v>
      </c>
      <c r="AF68" s="22">
        <v>196800</v>
      </c>
      <c r="AG68" s="22">
        <v>16400</v>
      </c>
      <c r="AH68" s="22">
        <v>196800</v>
      </c>
      <c r="AI68" s="22">
        <v>16400</v>
      </c>
      <c r="AJ68" s="22">
        <v>196800</v>
      </c>
      <c r="AK68" s="22">
        <v>16400</v>
      </c>
      <c r="AL68" s="22">
        <v>196800</v>
      </c>
      <c r="AM68" s="22">
        <v>16400</v>
      </c>
      <c r="AN68" s="22">
        <v>196800</v>
      </c>
      <c r="AO68" s="22">
        <v>16400</v>
      </c>
      <c r="AP68" s="22">
        <v>196800</v>
      </c>
      <c r="AQ68" s="22">
        <v>16400</v>
      </c>
      <c r="AR68" s="22">
        <v>196800</v>
      </c>
      <c r="AS68" s="22">
        <v>16400</v>
      </c>
      <c r="AT68" s="22">
        <v>196800</v>
      </c>
      <c r="AU68" s="22">
        <v>16400</v>
      </c>
      <c r="AV68" s="22">
        <v>196800</v>
      </c>
      <c r="AW68" s="22">
        <v>16400</v>
      </c>
      <c r="AX68" s="22">
        <v>196800</v>
      </c>
      <c r="AY68" s="22">
        <v>17220</v>
      </c>
      <c r="AZ68" s="22">
        <v>206640</v>
      </c>
      <c r="BA68" s="22">
        <v>17220</v>
      </c>
      <c r="BB68" s="22">
        <v>206640</v>
      </c>
      <c r="BC68" s="22">
        <v>17220</v>
      </c>
      <c r="BD68" s="22">
        <v>206640</v>
      </c>
      <c r="BE68" s="22">
        <v>17220</v>
      </c>
      <c r="BF68" s="22">
        <v>206640</v>
      </c>
      <c r="BG68" s="22">
        <v>17220</v>
      </c>
      <c r="BH68" s="22">
        <v>206640</v>
      </c>
    </row>
    <row r="69" spans="1:60" x14ac:dyDescent="0.3">
      <c r="A69" s="21" t="s">
        <v>289</v>
      </c>
      <c r="B69" s="21" t="s">
        <v>288</v>
      </c>
      <c r="C69" s="21" t="s">
        <v>93</v>
      </c>
      <c r="D69" s="21" t="s">
        <v>416</v>
      </c>
      <c r="E69" s="21" t="s">
        <v>441</v>
      </c>
      <c r="F69" s="21" t="s">
        <v>545</v>
      </c>
      <c r="G69" s="22">
        <v>6562</v>
      </c>
      <c r="H69" s="22">
        <v>78744</v>
      </c>
      <c r="I69" s="22">
        <v>6562</v>
      </c>
      <c r="J69" s="22">
        <v>78744</v>
      </c>
      <c r="K69" s="22">
        <v>6562</v>
      </c>
      <c r="L69" s="22">
        <v>78744</v>
      </c>
      <c r="M69" s="22">
        <v>6562</v>
      </c>
      <c r="N69" s="22">
        <v>78744</v>
      </c>
      <c r="O69" s="22">
        <v>6562</v>
      </c>
      <c r="P69" s="22">
        <v>78744</v>
      </c>
      <c r="Q69" s="22">
        <v>6562</v>
      </c>
      <c r="R69" s="22">
        <v>78744</v>
      </c>
      <c r="S69" s="22">
        <v>6562</v>
      </c>
      <c r="T69" s="22">
        <v>78744</v>
      </c>
      <c r="U69" s="22">
        <v>6562</v>
      </c>
      <c r="V69" s="22">
        <v>78744</v>
      </c>
      <c r="W69" s="22">
        <v>6562</v>
      </c>
      <c r="X69" s="22">
        <v>78744</v>
      </c>
      <c r="Y69" s="22">
        <v>7084</v>
      </c>
      <c r="Z69" s="22">
        <v>85008</v>
      </c>
      <c r="AA69" s="22">
        <v>8147</v>
      </c>
      <c r="AB69" s="22">
        <v>97764</v>
      </c>
      <c r="AC69" s="22">
        <v>8147</v>
      </c>
      <c r="AD69" s="22">
        <v>97764</v>
      </c>
      <c r="AE69" s="22">
        <v>8147</v>
      </c>
      <c r="AF69" s="22">
        <v>97764</v>
      </c>
      <c r="AG69" s="22">
        <v>8147</v>
      </c>
      <c r="AH69" s="22">
        <v>97764</v>
      </c>
      <c r="AI69" s="22">
        <v>8554</v>
      </c>
      <c r="AJ69" s="22">
        <v>102648</v>
      </c>
      <c r="AK69" s="22">
        <v>8554</v>
      </c>
      <c r="AL69" s="22">
        <v>102648</v>
      </c>
      <c r="AM69" s="22">
        <v>8554</v>
      </c>
      <c r="AN69" s="22">
        <v>102648</v>
      </c>
      <c r="AO69" s="22">
        <v>8554</v>
      </c>
      <c r="AP69" s="22">
        <v>102648</v>
      </c>
      <c r="AQ69" s="22">
        <v>8554</v>
      </c>
      <c r="AR69" s="22">
        <v>102648</v>
      </c>
      <c r="AS69" s="22">
        <v>8554</v>
      </c>
      <c r="AT69" s="22">
        <v>102648</v>
      </c>
      <c r="AU69" s="22">
        <v>8554</v>
      </c>
      <c r="AV69" s="22">
        <v>102648</v>
      </c>
      <c r="AW69" s="22">
        <v>8554</v>
      </c>
      <c r="AX69" s="22">
        <v>102648</v>
      </c>
      <c r="AY69" s="22">
        <v>8982</v>
      </c>
      <c r="AZ69" s="22">
        <v>107784</v>
      </c>
      <c r="BA69" s="22">
        <v>8982</v>
      </c>
      <c r="BB69" s="22">
        <v>107784</v>
      </c>
      <c r="BC69" s="22">
        <v>8982</v>
      </c>
      <c r="BD69" s="22">
        <v>107784</v>
      </c>
      <c r="BE69" s="22">
        <v>8982</v>
      </c>
      <c r="BF69" s="22">
        <v>107784</v>
      </c>
      <c r="BG69" s="22">
        <v>8982</v>
      </c>
      <c r="BH69" s="22">
        <v>107784</v>
      </c>
    </row>
    <row r="70" spans="1:60" x14ac:dyDescent="0.3">
      <c r="A70" s="21" t="s">
        <v>371</v>
      </c>
      <c r="B70" s="21" t="s">
        <v>372</v>
      </c>
      <c r="C70" s="21" t="s">
        <v>7</v>
      </c>
      <c r="D70" s="21" t="s">
        <v>417</v>
      </c>
      <c r="E70" s="21" t="s">
        <v>442</v>
      </c>
      <c r="F70" s="21" t="s">
        <v>550</v>
      </c>
      <c r="G70" s="22">
        <v>19877</v>
      </c>
      <c r="H70" s="22">
        <v>238524</v>
      </c>
      <c r="I70" s="22">
        <v>19877</v>
      </c>
      <c r="J70" s="22">
        <v>238524</v>
      </c>
      <c r="K70" s="22">
        <v>19877</v>
      </c>
      <c r="L70" s="22">
        <v>238524</v>
      </c>
      <c r="M70" s="22">
        <v>19877</v>
      </c>
      <c r="N70" s="22">
        <v>238524</v>
      </c>
      <c r="O70" s="22">
        <v>19877</v>
      </c>
      <c r="P70" s="22">
        <v>238524</v>
      </c>
      <c r="Q70" s="22">
        <v>19877</v>
      </c>
      <c r="R70" s="22">
        <v>238524</v>
      </c>
      <c r="S70" s="22">
        <v>19877</v>
      </c>
      <c r="T70" s="22">
        <v>238524</v>
      </c>
      <c r="U70" s="22">
        <v>19877</v>
      </c>
      <c r="V70" s="22">
        <v>238524</v>
      </c>
      <c r="W70" s="22">
        <v>19877</v>
      </c>
      <c r="X70" s="22">
        <v>238524</v>
      </c>
      <c r="Y70" s="22">
        <v>19877</v>
      </c>
      <c r="Z70" s="22">
        <v>238524</v>
      </c>
      <c r="AA70" s="22">
        <v>19877</v>
      </c>
      <c r="AB70" s="22">
        <v>238524</v>
      </c>
      <c r="AC70" s="22">
        <v>19877</v>
      </c>
      <c r="AD70" s="22">
        <v>238524</v>
      </c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</row>
    <row r="71" spans="1:60" x14ac:dyDescent="0.3">
      <c r="A71" s="21" t="s">
        <v>78</v>
      </c>
      <c r="B71" s="21" t="s">
        <v>481</v>
      </c>
      <c r="C71" s="21" t="s">
        <v>93</v>
      </c>
      <c r="D71" s="21" t="s">
        <v>483</v>
      </c>
      <c r="E71" s="21" t="s">
        <v>231</v>
      </c>
      <c r="F71" s="21" t="s">
        <v>219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>
        <v>7500</v>
      </c>
      <c r="AN71" s="22">
        <v>90000</v>
      </c>
      <c r="AO71" s="22">
        <v>7500</v>
      </c>
      <c r="AP71" s="22">
        <v>90000</v>
      </c>
      <c r="AQ71" s="22">
        <v>7500</v>
      </c>
      <c r="AR71" s="22">
        <v>90000</v>
      </c>
      <c r="AS71" s="22">
        <v>7500</v>
      </c>
      <c r="AT71" s="22">
        <v>90000</v>
      </c>
      <c r="AU71" s="22">
        <v>7500</v>
      </c>
      <c r="AV71" s="22">
        <v>90000</v>
      </c>
      <c r="AW71" s="22">
        <v>7500</v>
      </c>
      <c r="AX71" s="22">
        <v>90000</v>
      </c>
      <c r="AY71" s="22">
        <v>7875</v>
      </c>
      <c r="AZ71" s="22">
        <v>94500</v>
      </c>
      <c r="BA71" s="22">
        <v>7875</v>
      </c>
      <c r="BB71" s="22">
        <v>94500</v>
      </c>
      <c r="BC71" s="22">
        <v>7875</v>
      </c>
      <c r="BD71" s="22">
        <v>94500</v>
      </c>
      <c r="BE71" s="22">
        <v>7875</v>
      </c>
      <c r="BF71" s="22">
        <v>94500</v>
      </c>
      <c r="BG71" s="22">
        <v>7875</v>
      </c>
      <c r="BH71" s="22">
        <v>94500</v>
      </c>
    </row>
    <row r="72" spans="1:60" x14ac:dyDescent="0.3">
      <c r="A72" s="21" t="s">
        <v>242</v>
      </c>
      <c r="B72" s="21" t="s">
        <v>241</v>
      </c>
      <c r="C72" s="21" t="s">
        <v>474</v>
      </c>
      <c r="D72" s="21" t="s">
        <v>485</v>
      </c>
      <c r="E72" s="21" t="s">
        <v>437</v>
      </c>
      <c r="F72" s="21" t="s">
        <v>669</v>
      </c>
      <c r="G72" s="22">
        <v>7081</v>
      </c>
      <c r="H72" s="22">
        <v>84972</v>
      </c>
      <c r="I72" s="22">
        <v>7081</v>
      </c>
      <c r="J72" s="22">
        <v>84972</v>
      </c>
      <c r="K72" s="22">
        <v>7081</v>
      </c>
      <c r="L72" s="22">
        <v>84972</v>
      </c>
      <c r="M72" s="22">
        <v>7081</v>
      </c>
      <c r="N72" s="22">
        <v>84972</v>
      </c>
      <c r="O72" s="22">
        <v>7081</v>
      </c>
      <c r="P72" s="22">
        <v>84972</v>
      </c>
      <c r="Q72" s="22">
        <v>7081</v>
      </c>
      <c r="R72" s="22">
        <v>84972</v>
      </c>
      <c r="S72" s="22">
        <v>7081</v>
      </c>
      <c r="T72" s="22">
        <v>84972</v>
      </c>
      <c r="U72" s="22">
        <v>7081</v>
      </c>
      <c r="V72" s="22">
        <v>84972</v>
      </c>
      <c r="W72" s="22">
        <v>7081</v>
      </c>
      <c r="X72" s="22">
        <v>84972</v>
      </c>
      <c r="Y72" s="22">
        <v>7081</v>
      </c>
      <c r="Z72" s="22">
        <v>84972</v>
      </c>
      <c r="AA72" s="22">
        <v>7081</v>
      </c>
      <c r="AB72" s="22">
        <v>84972</v>
      </c>
      <c r="AC72" s="22">
        <v>7081</v>
      </c>
      <c r="AD72" s="22">
        <v>84972</v>
      </c>
      <c r="AE72" s="22">
        <v>7081</v>
      </c>
      <c r="AF72" s="22">
        <v>84972</v>
      </c>
      <c r="AG72" s="22">
        <v>7081</v>
      </c>
      <c r="AH72" s="22">
        <v>84972</v>
      </c>
      <c r="AI72" s="22">
        <v>7435</v>
      </c>
      <c r="AJ72" s="22">
        <v>89220</v>
      </c>
      <c r="AK72" s="22">
        <v>7435</v>
      </c>
      <c r="AL72" s="22">
        <v>89220</v>
      </c>
      <c r="AM72" s="22">
        <v>8178</v>
      </c>
      <c r="AN72" s="22">
        <v>98136</v>
      </c>
      <c r="AO72" s="22">
        <v>8178</v>
      </c>
      <c r="AP72" s="22">
        <v>98136</v>
      </c>
      <c r="AQ72" s="22">
        <v>8178</v>
      </c>
      <c r="AR72" s="22">
        <v>98136</v>
      </c>
      <c r="AS72" s="22">
        <v>8178</v>
      </c>
      <c r="AT72" s="22">
        <v>98136</v>
      </c>
      <c r="AU72" s="22">
        <v>8178</v>
      </c>
      <c r="AV72" s="22">
        <v>98136</v>
      </c>
      <c r="AW72" s="22">
        <v>8178</v>
      </c>
      <c r="AX72" s="22">
        <v>98136</v>
      </c>
      <c r="AY72" s="22">
        <v>8587</v>
      </c>
      <c r="AZ72" s="22">
        <v>103044</v>
      </c>
      <c r="BA72" s="22">
        <v>8587</v>
      </c>
      <c r="BB72" s="22">
        <v>103044</v>
      </c>
      <c r="BC72" s="22">
        <v>8587</v>
      </c>
      <c r="BD72" s="22">
        <v>103044</v>
      </c>
      <c r="BE72" s="22">
        <v>8587</v>
      </c>
      <c r="BF72" s="22">
        <v>103044</v>
      </c>
      <c r="BG72" s="22">
        <v>8587</v>
      </c>
      <c r="BH72" s="22">
        <v>103044</v>
      </c>
    </row>
    <row r="73" spans="1:60" x14ac:dyDescent="0.3">
      <c r="A73" s="21" t="s">
        <v>221</v>
      </c>
      <c r="B73" s="21" t="s">
        <v>220</v>
      </c>
      <c r="C73" s="21" t="s">
        <v>43</v>
      </c>
      <c r="D73" s="21" t="s">
        <v>222</v>
      </c>
      <c r="E73" s="21" t="s">
        <v>219</v>
      </c>
      <c r="F73" s="21" t="s">
        <v>219</v>
      </c>
      <c r="G73" s="22">
        <v>13835</v>
      </c>
      <c r="H73" s="22">
        <v>166020</v>
      </c>
      <c r="I73" s="22">
        <v>13835</v>
      </c>
      <c r="J73" s="22">
        <v>166020</v>
      </c>
      <c r="K73" s="22">
        <v>13835</v>
      </c>
      <c r="L73" s="22">
        <v>166020</v>
      </c>
      <c r="M73" s="22">
        <v>13835</v>
      </c>
      <c r="N73" s="22">
        <v>166020</v>
      </c>
      <c r="O73" s="22">
        <v>14803</v>
      </c>
      <c r="P73" s="22">
        <v>177636</v>
      </c>
      <c r="Q73" s="22">
        <v>14803</v>
      </c>
      <c r="R73" s="22">
        <v>177636</v>
      </c>
      <c r="S73" s="22">
        <v>13457</v>
      </c>
      <c r="T73" s="22">
        <v>161484</v>
      </c>
      <c r="U73" s="22">
        <v>13457</v>
      </c>
      <c r="V73" s="22">
        <v>161484</v>
      </c>
      <c r="W73" s="22">
        <v>13457</v>
      </c>
      <c r="X73" s="22">
        <v>161484</v>
      </c>
      <c r="Y73" s="22">
        <v>13457</v>
      </c>
      <c r="Z73" s="22">
        <v>161484</v>
      </c>
      <c r="AA73" s="22">
        <v>13457</v>
      </c>
      <c r="AB73" s="22">
        <v>161484</v>
      </c>
      <c r="AC73" s="22">
        <v>13457</v>
      </c>
      <c r="AD73" s="22">
        <v>161484</v>
      </c>
      <c r="AE73" s="22">
        <v>13457</v>
      </c>
      <c r="AF73" s="22">
        <v>161484</v>
      </c>
      <c r="AG73" s="22">
        <v>13457</v>
      </c>
      <c r="AH73" s="22">
        <v>161484</v>
      </c>
      <c r="AI73" s="22">
        <v>14130</v>
      </c>
      <c r="AJ73" s="22">
        <v>169560</v>
      </c>
      <c r="AK73" s="22">
        <v>14130</v>
      </c>
      <c r="AL73" s="22">
        <v>169560</v>
      </c>
      <c r="AM73" s="22">
        <v>14130</v>
      </c>
      <c r="AN73" s="22">
        <v>169560</v>
      </c>
      <c r="AO73" s="22">
        <v>14130</v>
      </c>
      <c r="AP73" s="22">
        <v>169560</v>
      </c>
      <c r="AQ73" s="22">
        <v>14130</v>
      </c>
      <c r="AR73" s="22">
        <v>169560</v>
      </c>
      <c r="AS73" s="22">
        <v>14130</v>
      </c>
      <c r="AT73" s="22">
        <v>169560</v>
      </c>
      <c r="AU73" s="22">
        <v>14130</v>
      </c>
      <c r="AV73" s="22">
        <v>169560</v>
      </c>
      <c r="AW73" s="22">
        <v>14130</v>
      </c>
      <c r="AX73" s="22">
        <v>169560</v>
      </c>
      <c r="AY73" s="22">
        <v>14837</v>
      </c>
      <c r="AZ73" s="22">
        <v>178044</v>
      </c>
      <c r="BA73" s="22">
        <v>15833</v>
      </c>
      <c r="BB73" s="22">
        <v>189996</v>
      </c>
      <c r="BC73" s="22">
        <v>15833</v>
      </c>
      <c r="BD73" s="22">
        <v>189996</v>
      </c>
      <c r="BE73" s="22">
        <v>15833</v>
      </c>
      <c r="BF73" s="22">
        <v>189996</v>
      </c>
      <c r="BG73" s="22">
        <v>15833</v>
      </c>
      <c r="BH73" s="22">
        <v>189996</v>
      </c>
    </row>
    <row r="74" spans="1:60" x14ac:dyDescent="0.3">
      <c r="A74" s="21" t="s">
        <v>446</v>
      </c>
      <c r="B74" s="21" t="s">
        <v>447</v>
      </c>
      <c r="C74" s="21" t="s">
        <v>93</v>
      </c>
      <c r="D74" s="21" t="s">
        <v>448</v>
      </c>
      <c r="E74" s="21" t="s">
        <v>285</v>
      </c>
      <c r="F74" s="21" t="s">
        <v>545</v>
      </c>
      <c r="G74" s="22"/>
      <c r="H74" s="22"/>
      <c r="I74" s="22"/>
      <c r="J74" s="22"/>
      <c r="K74" s="22">
        <v>75.001000000000005</v>
      </c>
      <c r="L74" s="22">
        <v>900.01599999999996</v>
      </c>
      <c r="M74" s="22">
        <v>75.001000000000005</v>
      </c>
      <c r="N74" s="22">
        <v>900.01599999999996</v>
      </c>
      <c r="O74" s="22">
        <v>75.001000000000005</v>
      </c>
      <c r="P74" s="22">
        <v>900.01599999999996</v>
      </c>
      <c r="Q74" s="22">
        <v>75.001000000000005</v>
      </c>
      <c r="R74" s="22">
        <v>900.01599999999996</v>
      </c>
      <c r="S74" s="22">
        <v>75.001000000000005</v>
      </c>
      <c r="T74" s="22">
        <v>900.01599999999996</v>
      </c>
      <c r="U74" s="22">
        <v>75.001000000000005</v>
      </c>
      <c r="V74" s="22">
        <v>900.01599999999996</v>
      </c>
      <c r="W74" s="22">
        <v>75.001000000000005</v>
      </c>
      <c r="X74" s="22">
        <v>900.01599999999996</v>
      </c>
      <c r="Y74" s="22">
        <v>75.001000000000005</v>
      </c>
      <c r="Z74" s="22">
        <v>900.01599999999996</v>
      </c>
      <c r="AA74" s="22">
        <v>43.27</v>
      </c>
      <c r="AB74" s="22">
        <v>900.01599999999996</v>
      </c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</row>
    <row r="75" spans="1:60" x14ac:dyDescent="0.3">
      <c r="A75" t="s">
        <v>97</v>
      </c>
      <c r="B75" t="s">
        <v>658</v>
      </c>
      <c r="C75" t="s">
        <v>66</v>
      </c>
      <c r="D75" t="s">
        <v>659</v>
      </c>
      <c r="E75" t="s">
        <v>219</v>
      </c>
      <c r="F75" t="s">
        <v>219</v>
      </c>
      <c r="BE75" s="26">
        <v>10403.15</v>
      </c>
      <c r="BF75" s="26">
        <v>124837.8</v>
      </c>
      <c r="BG75" s="22">
        <v>12239</v>
      </c>
      <c r="BH75" s="22">
        <v>146868</v>
      </c>
    </row>
    <row r="76" spans="1:60" x14ac:dyDescent="0.3">
      <c r="A76" s="21" t="s">
        <v>23</v>
      </c>
      <c r="B76" s="21" t="s">
        <v>22</v>
      </c>
      <c r="C76" s="21" t="s">
        <v>7</v>
      </c>
      <c r="D76" s="21" t="s">
        <v>418</v>
      </c>
      <c r="E76" s="21" t="s">
        <v>438</v>
      </c>
      <c r="F76" s="21" t="s">
        <v>547</v>
      </c>
      <c r="G76" s="22">
        <v>16493</v>
      </c>
      <c r="H76" s="22">
        <v>197916</v>
      </c>
      <c r="I76" s="22">
        <v>16493</v>
      </c>
      <c r="J76" s="22">
        <v>197916</v>
      </c>
      <c r="K76" s="22">
        <v>16493</v>
      </c>
      <c r="L76" s="22">
        <v>197916</v>
      </c>
      <c r="M76" s="22">
        <v>16493</v>
      </c>
      <c r="N76" s="22">
        <v>197916</v>
      </c>
      <c r="O76" s="22">
        <v>16493</v>
      </c>
      <c r="P76" s="22">
        <v>197916</v>
      </c>
      <c r="Q76" s="22">
        <v>16493</v>
      </c>
      <c r="R76" s="22">
        <v>197916</v>
      </c>
      <c r="S76" s="22">
        <v>16493</v>
      </c>
      <c r="T76" s="22">
        <v>197916</v>
      </c>
      <c r="U76" s="22">
        <v>16493</v>
      </c>
      <c r="V76" s="22">
        <v>197916</v>
      </c>
      <c r="W76" s="22">
        <v>16493</v>
      </c>
      <c r="X76" s="22">
        <v>197916</v>
      </c>
      <c r="Y76" s="22">
        <v>16493</v>
      </c>
      <c r="Z76" s="22">
        <v>197916</v>
      </c>
      <c r="AA76" s="22">
        <v>16493</v>
      </c>
      <c r="AB76" s="22">
        <v>197916</v>
      </c>
      <c r="AC76" s="22">
        <v>16493</v>
      </c>
      <c r="AD76" s="22">
        <v>197916</v>
      </c>
      <c r="AE76" s="22">
        <v>16493</v>
      </c>
      <c r="AF76" s="22">
        <v>197916</v>
      </c>
      <c r="AG76" s="22">
        <v>17318</v>
      </c>
      <c r="AH76" s="22">
        <v>207816</v>
      </c>
      <c r="AI76" s="22">
        <v>17318</v>
      </c>
      <c r="AJ76" s="22">
        <v>207816</v>
      </c>
      <c r="AK76" s="22">
        <v>17318</v>
      </c>
      <c r="AL76" s="22">
        <v>207816</v>
      </c>
      <c r="AM76" s="22">
        <v>17318</v>
      </c>
      <c r="AN76" s="22">
        <v>207816</v>
      </c>
      <c r="AO76" s="22">
        <v>17318</v>
      </c>
      <c r="AP76" s="22">
        <v>207816</v>
      </c>
      <c r="AQ76" s="22">
        <v>17318</v>
      </c>
      <c r="AR76" s="22">
        <v>207816</v>
      </c>
      <c r="AS76" s="22">
        <v>17318</v>
      </c>
      <c r="AT76" s="22">
        <v>207816</v>
      </c>
      <c r="AU76" s="22">
        <v>17318</v>
      </c>
      <c r="AV76" s="22">
        <v>207816</v>
      </c>
      <c r="AW76" s="22">
        <v>17318</v>
      </c>
      <c r="AX76" s="22">
        <v>207816</v>
      </c>
      <c r="AY76" s="22">
        <v>18184</v>
      </c>
      <c r="AZ76" s="22">
        <v>218208</v>
      </c>
      <c r="BA76" s="22">
        <v>18184</v>
      </c>
      <c r="BB76" s="22">
        <v>218208</v>
      </c>
      <c r="BC76" s="22">
        <v>18184</v>
      </c>
      <c r="BD76" s="22">
        <v>218208</v>
      </c>
      <c r="BE76" s="22">
        <v>18184</v>
      </c>
      <c r="BF76" s="22">
        <v>218208</v>
      </c>
      <c r="BG76" s="22">
        <v>18184</v>
      </c>
      <c r="BH76" s="22">
        <v>218208</v>
      </c>
    </row>
    <row r="77" spans="1:60" x14ac:dyDescent="0.3">
      <c r="A77" s="21" t="s">
        <v>119</v>
      </c>
      <c r="B77" s="21" t="s">
        <v>458</v>
      </c>
      <c r="C77" s="21" t="s">
        <v>66</v>
      </c>
      <c r="D77" s="21" t="s">
        <v>186</v>
      </c>
      <c r="E77" s="21" t="s">
        <v>143</v>
      </c>
      <c r="F77" s="21" t="s">
        <v>546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>
        <v>8750</v>
      </c>
      <c r="Z77" s="22">
        <v>105000</v>
      </c>
      <c r="AA77" s="22">
        <v>8750</v>
      </c>
      <c r="AB77" s="22">
        <v>105000</v>
      </c>
      <c r="AC77" s="22">
        <v>8750</v>
      </c>
      <c r="AD77" s="22">
        <v>105000</v>
      </c>
      <c r="AE77" s="22">
        <v>8750</v>
      </c>
      <c r="AF77" s="22">
        <v>105000</v>
      </c>
      <c r="AG77" s="22">
        <v>8750</v>
      </c>
      <c r="AH77" s="22">
        <v>105000</v>
      </c>
      <c r="AI77" s="22">
        <v>8750</v>
      </c>
      <c r="AJ77" s="22">
        <v>105000</v>
      </c>
      <c r="AK77" s="22">
        <v>8750</v>
      </c>
      <c r="AL77" s="22">
        <v>105000</v>
      </c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</row>
    <row r="78" spans="1:60" x14ac:dyDescent="0.3">
      <c r="A78" s="21" t="s">
        <v>109</v>
      </c>
      <c r="B78" s="21" t="s">
        <v>162</v>
      </c>
      <c r="C78" s="21" t="s">
        <v>66</v>
      </c>
      <c r="D78" s="21" t="s">
        <v>163</v>
      </c>
      <c r="E78" s="21" t="s">
        <v>143</v>
      </c>
      <c r="F78" s="21" t="s">
        <v>546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>
        <v>11270</v>
      </c>
      <c r="AH78" s="22">
        <v>135240</v>
      </c>
      <c r="AI78" s="22">
        <v>11270</v>
      </c>
      <c r="AJ78" s="22">
        <v>135240</v>
      </c>
      <c r="AK78" s="22">
        <v>11270</v>
      </c>
      <c r="AL78" s="22">
        <v>135240</v>
      </c>
      <c r="AM78" s="22">
        <v>11270</v>
      </c>
      <c r="AN78" s="22">
        <v>135240</v>
      </c>
      <c r="AO78" s="22">
        <v>11270</v>
      </c>
      <c r="AP78" s="22">
        <v>135240</v>
      </c>
      <c r="AQ78" s="22">
        <v>11270</v>
      </c>
      <c r="AR78" s="22">
        <v>135240</v>
      </c>
      <c r="AS78" s="22">
        <v>11270</v>
      </c>
      <c r="AT78" s="22">
        <v>135240</v>
      </c>
      <c r="AU78" s="22">
        <v>11270</v>
      </c>
      <c r="AV78" s="22">
        <v>135240</v>
      </c>
      <c r="AW78" s="22">
        <v>11270</v>
      </c>
      <c r="AX78" s="22">
        <v>135240</v>
      </c>
      <c r="AY78" s="22">
        <v>11834</v>
      </c>
      <c r="AZ78" s="22">
        <v>142008</v>
      </c>
      <c r="BA78" s="22">
        <v>11834</v>
      </c>
      <c r="BB78" s="22">
        <v>142008</v>
      </c>
      <c r="BC78" s="22">
        <v>11834</v>
      </c>
      <c r="BD78" s="22">
        <v>142008</v>
      </c>
      <c r="BE78" s="22">
        <v>11834</v>
      </c>
      <c r="BF78" s="22">
        <v>142008</v>
      </c>
      <c r="BG78" s="22">
        <v>11834</v>
      </c>
      <c r="BH78" s="22">
        <v>142008</v>
      </c>
    </row>
    <row r="79" spans="1:60" x14ac:dyDescent="0.3">
      <c r="A79" s="21" t="s">
        <v>373</v>
      </c>
      <c r="B79" s="21" t="s">
        <v>374</v>
      </c>
      <c r="C79" s="21" t="s">
        <v>7</v>
      </c>
      <c r="D79" s="21" t="s">
        <v>419</v>
      </c>
      <c r="E79" s="21" t="s">
        <v>316</v>
      </c>
      <c r="F79" s="21" t="s">
        <v>669</v>
      </c>
      <c r="G79" s="22">
        <v>19449</v>
      </c>
      <c r="H79" s="22">
        <v>233388</v>
      </c>
      <c r="I79" s="22">
        <v>19449</v>
      </c>
      <c r="J79" s="22">
        <v>233388</v>
      </c>
      <c r="K79" s="22">
        <v>19449</v>
      </c>
      <c r="L79" s="22">
        <v>233388</v>
      </c>
      <c r="M79" s="22">
        <v>19449</v>
      </c>
      <c r="N79" s="22">
        <v>233388</v>
      </c>
      <c r="O79" s="22">
        <v>19449</v>
      </c>
      <c r="P79" s="22">
        <v>233388</v>
      </c>
      <c r="Q79" s="22">
        <v>19449</v>
      </c>
      <c r="R79" s="22">
        <v>233388</v>
      </c>
      <c r="S79" s="22">
        <v>19449</v>
      </c>
      <c r="T79" s="22">
        <v>233388</v>
      </c>
      <c r="U79" s="22">
        <v>19449</v>
      </c>
      <c r="V79" s="22">
        <v>233388</v>
      </c>
      <c r="W79" s="22">
        <v>19449</v>
      </c>
      <c r="X79" s="22">
        <v>233388</v>
      </c>
      <c r="Y79" s="22">
        <v>19449</v>
      </c>
      <c r="Z79" s="22">
        <v>233388</v>
      </c>
      <c r="AA79" s="22">
        <v>19449</v>
      </c>
      <c r="AB79" s="22">
        <v>233388</v>
      </c>
      <c r="AC79" s="22">
        <v>19449</v>
      </c>
      <c r="AD79" s="22">
        <v>233388</v>
      </c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</row>
    <row r="80" spans="1:60" x14ac:dyDescent="0.3">
      <c r="A80" s="21" t="s">
        <v>328</v>
      </c>
      <c r="B80" s="21" t="s">
        <v>327</v>
      </c>
      <c r="C80" s="21" t="s">
        <v>66</v>
      </c>
      <c r="D80" s="21" t="s">
        <v>329</v>
      </c>
      <c r="E80" s="21" t="s">
        <v>323</v>
      </c>
      <c r="F80" s="21" t="s">
        <v>669</v>
      </c>
      <c r="G80" s="22">
        <v>7575</v>
      </c>
      <c r="H80" s="22">
        <v>90900</v>
      </c>
      <c r="I80" s="22">
        <v>7575</v>
      </c>
      <c r="J80" s="22">
        <v>90900</v>
      </c>
      <c r="K80" s="22">
        <v>7575</v>
      </c>
      <c r="L80" s="22">
        <v>90900</v>
      </c>
      <c r="M80" s="22">
        <v>7575</v>
      </c>
      <c r="N80" s="22">
        <v>90900</v>
      </c>
      <c r="O80" s="22">
        <v>7575</v>
      </c>
      <c r="P80" s="22">
        <v>90900</v>
      </c>
      <c r="Q80" s="22">
        <v>7575</v>
      </c>
      <c r="R80" s="22">
        <v>90900</v>
      </c>
      <c r="S80" s="22">
        <v>7575</v>
      </c>
      <c r="T80" s="22">
        <v>90900</v>
      </c>
      <c r="U80" s="22">
        <v>7575</v>
      </c>
      <c r="V80" s="22">
        <v>90900</v>
      </c>
      <c r="W80" s="22">
        <v>7575</v>
      </c>
      <c r="X80" s="22">
        <v>90900</v>
      </c>
      <c r="Y80" s="22">
        <v>7575</v>
      </c>
      <c r="Z80" s="22">
        <v>90900</v>
      </c>
      <c r="AA80" s="22">
        <v>7575</v>
      </c>
      <c r="AB80" s="22">
        <v>90900</v>
      </c>
      <c r="AC80" s="22">
        <v>7575</v>
      </c>
      <c r="AD80" s="22">
        <v>90900</v>
      </c>
      <c r="AE80" s="22">
        <v>7575</v>
      </c>
      <c r="AF80" s="22">
        <v>90900</v>
      </c>
      <c r="AG80" s="22">
        <v>7575</v>
      </c>
      <c r="AH80" s="22">
        <v>90900</v>
      </c>
      <c r="AI80" s="22">
        <v>7954</v>
      </c>
      <c r="AJ80" s="22">
        <v>95448</v>
      </c>
      <c r="AK80" s="22">
        <v>7954</v>
      </c>
      <c r="AL80" s="22">
        <v>95448</v>
      </c>
      <c r="AM80" s="22">
        <v>7954</v>
      </c>
      <c r="AN80" s="22">
        <v>95448</v>
      </c>
      <c r="AO80" s="22">
        <v>7954</v>
      </c>
      <c r="AP80" s="22">
        <v>95448</v>
      </c>
      <c r="AQ80" s="22">
        <v>7954</v>
      </c>
      <c r="AR80" s="22">
        <v>95448</v>
      </c>
      <c r="AS80" s="22">
        <v>7954</v>
      </c>
      <c r="AT80" s="22">
        <v>95448</v>
      </c>
      <c r="AU80" s="22">
        <v>7954</v>
      </c>
      <c r="AV80" s="22">
        <v>95448</v>
      </c>
      <c r="AW80" s="22">
        <v>7954</v>
      </c>
      <c r="AX80" s="22">
        <v>95448</v>
      </c>
      <c r="AY80" s="22">
        <v>8352</v>
      </c>
      <c r="AZ80" s="22">
        <v>100224</v>
      </c>
      <c r="BA80" s="22">
        <v>8352</v>
      </c>
      <c r="BB80" s="22">
        <v>100224</v>
      </c>
      <c r="BC80" s="22">
        <v>8352</v>
      </c>
      <c r="BD80" s="22">
        <v>100224</v>
      </c>
      <c r="BE80" s="22">
        <v>8352</v>
      </c>
      <c r="BF80" s="22">
        <v>100224</v>
      </c>
      <c r="BG80" s="22">
        <v>8352</v>
      </c>
      <c r="BH80" s="22">
        <v>100224</v>
      </c>
    </row>
    <row r="81" spans="1:60" x14ac:dyDescent="0.3">
      <c r="A81" s="21" t="s">
        <v>119</v>
      </c>
      <c r="B81" s="21" t="s">
        <v>118</v>
      </c>
      <c r="C81" s="21" t="s">
        <v>93</v>
      </c>
      <c r="D81" s="21" t="s">
        <v>420</v>
      </c>
      <c r="E81" s="21" t="s">
        <v>27</v>
      </c>
      <c r="F81" s="21" t="s">
        <v>547</v>
      </c>
      <c r="G81" s="22">
        <v>5573</v>
      </c>
      <c r="H81" s="22">
        <v>66876</v>
      </c>
      <c r="I81" s="22">
        <v>5573</v>
      </c>
      <c r="J81" s="22">
        <v>66876</v>
      </c>
      <c r="K81" s="22">
        <v>5573</v>
      </c>
      <c r="L81" s="22">
        <v>66876</v>
      </c>
      <c r="M81" s="22">
        <v>5573</v>
      </c>
      <c r="N81" s="22">
        <v>66876</v>
      </c>
      <c r="O81" s="22">
        <v>5963</v>
      </c>
      <c r="P81" s="22">
        <v>71556</v>
      </c>
      <c r="Q81" s="22">
        <v>5963</v>
      </c>
      <c r="R81" s="22">
        <v>71556</v>
      </c>
      <c r="S81" s="22">
        <v>5963</v>
      </c>
      <c r="T81" s="22">
        <v>71556</v>
      </c>
      <c r="U81" s="22">
        <v>5963</v>
      </c>
      <c r="V81" s="22">
        <v>71556</v>
      </c>
      <c r="W81" s="22">
        <v>5963</v>
      </c>
      <c r="X81" s="22">
        <v>71556</v>
      </c>
      <c r="Y81" s="22">
        <v>5963</v>
      </c>
      <c r="Z81" s="22">
        <v>71556</v>
      </c>
      <c r="AA81" s="22">
        <v>5963</v>
      </c>
      <c r="AB81" s="22">
        <v>71556</v>
      </c>
      <c r="AC81" s="22">
        <v>5963</v>
      </c>
      <c r="AD81" s="22">
        <v>71556</v>
      </c>
      <c r="AE81" s="22">
        <v>5963</v>
      </c>
      <c r="AF81" s="22">
        <v>71556</v>
      </c>
      <c r="AG81" s="22">
        <v>6261</v>
      </c>
      <c r="AH81" s="22">
        <v>75132</v>
      </c>
      <c r="AI81" s="22">
        <v>6261</v>
      </c>
      <c r="AJ81" s="22">
        <v>75132</v>
      </c>
      <c r="AK81" s="22">
        <v>6261</v>
      </c>
      <c r="AL81" s="22">
        <v>75132</v>
      </c>
      <c r="AM81" s="22">
        <v>6261</v>
      </c>
      <c r="AN81" s="22">
        <v>75132</v>
      </c>
      <c r="AO81" s="22">
        <v>6261</v>
      </c>
      <c r="AP81" s="22">
        <v>75132</v>
      </c>
      <c r="AQ81" s="22">
        <v>6261</v>
      </c>
      <c r="AR81" s="22">
        <v>75132</v>
      </c>
      <c r="AS81" s="22">
        <v>6261</v>
      </c>
      <c r="AT81" s="22">
        <v>75132</v>
      </c>
      <c r="AU81" s="22">
        <v>6261</v>
      </c>
      <c r="AV81" s="22">
        <v>75132</v>
      </c>
      <c r="AW81" s="22">
        <v>6261</v>
      </c>
      <c r="AX81" s="22">
        <v>75132</v>
      </c>
      <c r="AY81" s="22">
        <v>6574</v>
      </c>
      <c r="AZ81" s="22">
        <v>78888</v>
      </c>
      <c r="BA81" s="22">
        <v>6574</v>
      </c>
      <c r="BB81" s="22">
        <v>78888</v>
      </c>
      <c r="BC81" s="22">
        <v>6574</v>
      </c>
      <c r="BD81" s="22">
        <v>78888</v>
      </c>
      <c r="BE81" s="22">
        <v>6574</v>
      </c>
      <c r="BF81" s="22">
        <v>78888</v>
      </c>
      <c r="BG81" s="22">
        <v>6574</v>
      </c>
      <c r="BH81" s="22">
        <v>78888</v>
      </c>
    </row>
    <row r="82" spans="1:60" x14ac:dyDescent="0.3">
      <c r="A82" s="21" t="s">
        <v>53</v>
      </c>
      <c r="B82" s="21" t="s">
        <v>52</v>
      </c>
      <c r="C82" s="21" t="s">
        <v>43</v>
      </c>
      <c r="D82" s="21" t="s">
        <v>54</v>
      </c>
      <c r="E82" s="21" t="s">
        <v>55</v>
      </c>
      <c r="F82" s="21" t="s">
        <v>547</v>
      </c>
      <c r="G82" s="22">
        <v>11730</v>
      </c>
      <c r="H82" s="22">
        <v>140760</v>
      </c>
      <c r="I82" s="22">
        <v>11730</v>
      </c>
      <c r="J82" s="22">
        <v>140760</v>
      </c>
      <c r="K82" s="22">
        <v>11730</v>
      </c>
      <c r="L82" s="22">
        <v>140760</v>
      </c>
      <c r="M82" s="22">
        <v>11730</v>
      </c>
      <c r="N82" s="22">
        <v>140760</v>
      </c>
      <c r="O82" s="22">
        <v>11730</v>
      </c>
      <c r="P82" s="22">
        <v>140760</v>
      </c>
      <c r="Q82" s="22">
        <v>11730</v>
      </c>
      <c r="R82" s="22">
        <v>140760</v>
      </c>
      <c r="S82" s="22">
        <v>11730</v>
      </c>
      <c r="T82" s="22">
        <v>140760</v>
      </c>
      <c r="U82" s="22">
        <v>11730</v>
      </c>
      <c r="V82" s="22">
        <v>140760</v>
      </c>
      <c r="W82" s="22">
        <v>11730</v>
      </c>
      <c r="X82" s="22">
        <v>140760</v>
      </c>
      <c r="Y82" s="22">
        <v>11730</v>
      </c>
      <c r="Z82" s="22">
        <v>140760</v>
      </c>
      <c r="AA82" s="22">
        <v>11730</v>
      </c>
      <c r="AB82" s="22">
        <v>140760</v>
      </c>
      <c r="AC82" s="22">
        <v>11730</v>
      </c>
      <c r="AD82" s="22">
        <v>140760</v>
      </c>
      <c r="AE82" s="22">
        <v>11730</v>
      </c>
      <c r="AF82" s="22">
        <v>140760</v>
      </c>
      <c r="AG82" s="22">
        <v>12317</v>
      </c>
      <c r="AH82" s="22">
        <v>147804</v>
      </c>
      <c r="AI82" s="22">
        <v>12317</v>
      </c>
      <c r="AJ82" s="22">
        <v>147804</v>
      </c>
      <c r="AK82" s="22">
        <v>12317</v>
      </c>
      <c r="AL82" s="22">
        <v>147804</v>
      </c>
      <c r="AM82" s="22">
        <v>12317</v>
      </c>
      <c r="AN82" s="22">
        <v>147804</v>
      </c>
      <c r="AO82" s="22">
        <v>12317</v>
      </c>
      <c r="AP82" s="22">
        <v>147804</v>
      </c>
      <c r="AQ82" s="22">
        <v>12317</v>
      </c>
      <c r="AR82" s="22">
        <v>147804</v>
      </c>
      <c r="AS82" s="22">
        <v>12317</v>
      </c>
      <c r="AT82" s="22">
        <v>147804</v>
      </c>
      <c r="AU82" s="22">
        <v>12317</v>
      </c>
      <c r="AV82" s="22">
        <v>147804</v>
      </c>
      <c r="AW82" s="22">
        <v>12317</v>
      </c>
      <c r="AX82" s="22">
        <v>147804</v>
      </c>
      <c r="AY82" s="22">
        <v>12933</v>
      </c>
      <c r="AZ82" s="22">
        <v>155196</v>
      </c>
      <c r="BA82" s="22">
        <v>12933</v>
      </c>
      <c r="BB82" s="22">
        <v>155196</v>
      </c>
      <c r="BC82" s="22">
        <v>12933</v>
      </c>
      <c r="BD82" s="22">
        <v>155196</v>
      </c>
      <c r="BE82" s="22">
        <v>12933</v>
      </c>
      <c r="BF82" s="22">
        <v>155196</v>
      </c>
      <c r="BG82" s="22">
        <v>12933</v>
      </c>
      <c r="BH82" s="22">
        <v>155196</v>
      </c>
    </row>
    <row r="83" spans="1:60" x14ac:dyDescent="0.3">
      <c r="A83" s="21" t="s">
        <v>141</v>
      </c>
      <c r="B83" s="21" t="s">
        <v>140</v>
      </c>
      <c r="C83" s="21" t="s">
        <v>43</v>
      </c>
      <c r="D83" s="21" t="s">
        <v>142</v>
      </c>
      <c r="E83" s="21" t="s">
        <v>143</v>
      </c>
      <c r="F83" s="21" t="s">
        <v>546</v>
      </c>
      <c r="G83" s="22">
        <v>13527</v>
      </c>
      <c r="H83" s="22">
        <v>162324</v>
      </c>
      <c r="I83" s="22">
        <v>13527</v>
      </c>
      <c r="J83" s="22">
        <v>162324</v>
      </c>
      <c r="K83" s="22">
        <v>13527</v>
      </c>
      <c r="L83" s="22">
        <v>162324</v>
      </c>
      <c r="M83" s="22">
        <v>14334</v>
      </c>
      <c r="N83" s="22">
        <v>172008</v>
      </c>
      <c r="O83" s="22">
        <v>14334</v>
      </c>
      <c r="P83" s="22">
        <v>172008</v>
      </c>
      <c r="Q83" s="22">
        <v>14334</v>
      </c>
      <c r="R83" s="22">
        <v>172008</v>
      </c>
      <c r="S83" s="22">
        <v>14334</v>
      </c>
      <c r="T83" s="22">
        <v>172008</v>
      </c>
      <c r="U83" s="22">
        <v>14334</v>
      </c>
      <c r="V83" s="22">
        <v>172008</v>
      </c>
      <c r="W83" s="22">
        <v>14334</v>
      </c>
      <c r="X83" s="22">
        <v>172008</v>
      </c>
      <c r="Y83" s="22">
        <v>14334</v>
      </c>
      <c r="Z83" s="22">
        <v>172008</v>
      </c>
      <c r="AA83" s="22">
        <v>14334</v>
      </c>
      <c r="AB83" s="22">
        <v>172008</v>
      </c>
      <c r="AC83" s="22">
        <v>14334</v>
      </c>
      <c r="AD83" s="22">
        <v>172008</v>
      </c>
      <c r="AE83" s="22">
        <v>14334</v>
      </c>
      <c r="AF83" s="22">
        <v>172008</v>
      </c>
      <c r="AG83" s="22">
        <v>14334</v>
      </c>
      <c r="AH83" s="22">
        <v>172008</v>
      </c>
      <c r="AI83" s="22">
        <v>15051</v>
      </c>
      <c r="AJ83" s="22">
        <v>180612</v>
      </c>
      <c r="AK83" s="22">
        <v>15051</v>
      </c>
      <c r="AL83" s="22">
        <v>180612</v>
      </c>
      <c r="AM83" s="22">
        <v>15051</v>
      </c>
      <c r="AN83" s="22">
        <v>180612</v>
      </c>
      <c r="AO83" s="22">
        <v>15051</v>
      </c>
      <c r="AP83" s="22">
        <v>180612</v>
      </c>
      <c r="AQ83" s="22">
        <v>15051</v>
      </c>
      <c r="AR83" s="22">
        <v>180612</v>
      </c>
      <c r="AS83" s="22">
        <v>15051</v>
      </c>
      <c r="AT83" s="22">
        <v>180612</v>
      </c>
      <c r="AU83" s="22">
        <v>15051</v>
      </c>
      <c r="AV83" s="22">
        <v>180612</v>
      </c>
      <c r="AW83" s="22">
        <v>15051</v>
      </c>
      <c r="AX83" s="22">
        <v>180612</v>
      </c>
      <c r="AY83" s="22">
        <v>15804</v>
      </c>
      <c r="AZ83" s="22">
        <v>189648</v>
      </c>
      <c r="BA83" s="22">
        <v>15804</v>
      </c>
      <c r="BB83" s="22">
        <v>189648</v>
      </c>
      <c r="BC83" s="22"/>
      <c r="BD83" s="22"/>
      <c r="BE83" s="22"/>
      <c r="BF83" s="22"/>
      <c r="BG83" s="22"/>
      <c r="BH83" s="22"/>
    </row>
    <row r="84" spans="1:60" x14ac:dyDescent="0.3">
      <c r="A84" s="21" t="s">
        <v>305</v>
      </c>
      <c r="B84" s="21" t="s">
        <v>304</v>
      </c>
      <c r="C84" s="21" t="s">
        <v>66</v>
      </c>
      <c r="D84" s="21" t="s">
        <v>306</v>
      </c>
      <c r="E84" s="21" t="s">
        <v>250</v>
      </c>
      <c r="F84" s="21" t="s">
        <v>545</v>
      </c>
      <c r="G84" s="22">
        <v>7851</v>
      </c>
      <c r="H84" s="22">
        <v>94212</v>
      </c>
      <c r="I84" s="22">
        <v>7851</v>
      </c>
      <c r="J84" s="22">
        <v>94212</v>
      </c>
      <c r="K84" s="22">
        <v>7851</v>
      </c>
      <c r="L84" s="22">
        <v>94212</v>
      </c>
      <c r="M84" s="22">
        <v>7851</v>
      </c>
      <c r="N84" s="22">
        <v>94212</v>
      </c>
      <c r="O84" s="22">
        <v>7851</v>
      </c>
      <c r="P84" s="22">
        <v>94212</v>
      </c>
      <c r="Q84" s="22">
        <v>7851</v>
      </c>
      <c r="R84" s="22">
        <v>94212</v>
      </c>
      <c r="S84" s="22">
        <v>7851</v>
      </c>
      <c r="T84" s="22">
        <v>94212</v>
      </c>
      <c r="U84" s="22">
        <v>7851</v>
      </c>
      <c r="V84" s="22">
        <v>94212</v>
      </c>
      <c r="W84" s="22">
        <v>7851</v>
      </c>
      <c r="X84" s="22">
        <v>94212</v>
      </c>
      <c r="Y84" s="22">
        <v>7851</v>
      </c>
      <c r="Z84" s="22">
        <v>94212</v>
      </c>
      <c r="AA84" s="22">
        <v>7851</v>
      </c>
      <c r="AB84" s="22">
        <v>94212</v>
      </c>
      <c r="AC84" s="22">
        <v>7851</v>
      </c>
      <c r="AD84" s="22">
        <v>94212</v>
      </c>
      <c r="AE84" s="22">
        <v>7851</v>
      </c>
      <c r="AF84" s="22">
        <v>94212</v>
      </c>
      <c r="AG84" s="22">
        <v>7851</v>
      </c>
      <c r="AH84" s="22">
        <v>94212</v>
      </c>
      <c r="AI84" s="22">
        <v>8244</v>
      </c>
      <c r="AJ84" s="22">
        <v>98928</v>
      </c>
      <c r="AK84" s="22">
        <v>8244</v>
      </c>
      <c r="AL84" s="22">
        <v>98928</v>
      </c>
      <c r="AM84" s="22">
        <v>8244</v>
      </c>
      <c r="AN84" s="22">
        <v>98928</v>
      </c>
      <c r="AO84" s="22">
        <v>8244</v>
      </c>
      <c r="AP84" s="22">
        <v>98928</v>
      </c>
      <c r="AQ84" s="22">
        <v>8244</v>
      </c>
      <c r="AR84" s="22">
        <v>98928</v>
      </c>
      <c r="AS84" s="22">
        <v>8244</v>
      </c>
      <c r="AT84" s="22">
        <v>98928</v>
      </c>
      <c r="AU84" s="22">
        <v>8244</v>
      </c>
      <c r="AV84" s="22">
        <v>98928</v>
      </c>
      <c r="AW84" s="22">
        <v>8244</v>
      </c>
      <c r="AX84" s="22">
        <v>98928</v>
      </c>
      <c r="AY84" s="22">
        <v>8656</v>
      </c>
      <c r="AZ84" s="22">
        <v>103872</v>
      </c>
      <c r="BA84" s="22">
        <v>8656</v>
      </c>
      <c r="BB84" s="22">
        <v>103872</v>
      </c>
      <c r="BC84" s="22">
        <v>8656</v>
      </c>
      <c r="BD84" s="22">
        <v>103872</v>
      </c>
      <c r="BE84" s="22">
        <v>8656</v>
      </c>
      <c r="BF84" s="22">
        <v>103872</v>
      </c>
      <c r="BG84" s="22">
        <v>8656</v>
      </c>
      <c r="BH84" s="22">
        <v>103872</v>
      </c>
    </row>
    <row r="85" spans="1:60" x14ac:dyDescent="0.3">
      <c r="A85" s="21" t="s">
        <v>454</v>
      </c>
      <c r="B85" s="21" t="s">
        <v>455</v>
      </c>
      <c r="C85" s="21" t="s">
        <v>66</v>
      </c>
      <c r="D85" s="21" t="s">
        <v>66</v>
      </c>
      <c r="E85" s="21" t="s">
        <v>9</v>
      </c>
      <c r="F85" s="21" t="s">
        <v>547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>
        <v>7995</v>
      </c>
      <c r="V85" s="22">
        <v>95940</v>
      </c>
      <c r="W85" s="22">
        <v>7995</v>
      </c>
      <c r="X85" s="22">
        <v>95940</v>
      </c>
      <c r="Y85" s="22">
        <v>7995</v>
      </c>
      <c r="Z85" s="22">
        <v>95940</v>
      </c>
      <c r="AA85" s="22">
        <v>7995</v>
      </c>
      <c r="AB85" s="22">
        <v>95940</v>
      </c>
      <c r="AC85" s="22">
        <v>7995</v>
      </c>
      <c r="AD85" s="22">
        <v>95940</v>
      </c>
      <c r="AE85" s="22">
        <v>7995</v>
      </c>
      <c r="AF85" s="22">
        <v>95940</v>
      </c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</row>
    <row r="86" spans="1:60" x14ac:dyDescent="0.3">
      <c r="A86" s="21" t="s">
        <v>293</v>
      </c>
      <c r="B86" s="21" t="s">
        <v>292</v>
      </c>
      <c r="C86" s="21" t="s">
        <v>66</v>
      </c>
      <c r="D86" s="21" t="s">
        <v>294</v>
      </c>
      <c r="E86" s="21" t="s">
        <v>295</v>
      </c>
      <c r="F86" s="21" t="s">
        <v>545</v>
      </c>
      <c r="G86" s="22">
        <v>7527</v>
      </c>
      <c r="H86" s="22">
        <v>90324</v>
      </c>
      <c r="I86" s="22">
        <v>7527</v>
      </c>
      <c r="J86" s="22">
        <v>90324</v>
      </c>
      <c r="K86" s="22">
        <v>7527</v>
      </c>
      <c r="L86" s="22">
        <v>90324</v>
      </c>
      <c r="M86" s="22">
        <v>8098</v>
      </c>
      <c r="N86" s="22">
        <v>97176</v>
      </c>
      <c r="O86" s="22">
        <v>8098</v>
      </c>
      <c r="P86" s="22">
        <v>97176</v>
      </c>
      <c r="Q86" s="22">
        <v>8098</v>
      </c>
      <c r="R86" s="22">
        <v>97176</v>
      </c>
      <c r="S86" s="22">
        <v>8098</v>
      </c>
      <c r="T86" s="22">
        <v>97176</v>
      </c>
      <c r="U86" s="22">
        <v>8098</v>
      </c>
      <c r="V86" s="22">
        <v>97176</v>
      </c>
      <c r="W86" s="22">
        <v>8098</v>
      </c>
      <c r="X86" s="22">
        <v>97176</v>
      </c>
      <c r="Y86" s="22">
        <v>8098</v>
      </c>
      <c r="Z86" s="22">
        <v>97176</v>
      </c>
      <c r="AA86" s="22">
        <v>8098</v>
      </c>
      <c r="AB86" s="22">
        <v>97176</v>
      </c>
      <c r="AC86" s="22">
        <v>8098</v>
      </c>
      <c r="AD86" s="22">
        <v>97176</v>
      </c>
      <c r="AE86" s="22">
        <v>8098</v>
      </c>
      <c r="AF86" s="22">
        <v>97176</v>
      </c>
      <c r="AG86" s="22">
        <v>8098</v>
      </c>
      <c r="AH86" s="22">
        <v>97176</v>
      </c>
      <c r="AI86" s="22">
        <v>8503</v>
      </c>
      <c r="AJ86" s="22">
        <v>102036</v>
      </c>
      <c r="AK86" s="22">
        <v>8503</v>
      </c>
      <c r="AL86" s="22">
        <v>102036</v>
      </c>
      <c r="AM86" s="22">
        <v>8503</v>
      </c>
      <c r="AN86" s="22">
        <v>102036</v>
      </c>
      <c r="AO86" s="22">
        <v>8503</v>
      </c>
      <c r="AP86" s="22">
        <v>102036</v>
      </c>
      <c r="AQ86" s="22">
        <v>8503</v>
      </c>
      <c r="AR86" s="22">
        <v>102036</v>
      </c>
      <c r="AS86" s="22">
        <v>8503</v>
      </c>
      <c r="AT86" s="22">
        <v>102036</v>
      </c>
      <c r="AU86" s="22">
        <v>8503</v>
      </c>
      <c r="AV86" s="22">
        <v>102036</v>
      </c>
      <c r="AW86" s="22">
        <v>8503</v>
      </c>
      <c r="AX86" s="22">
        <v>102036</v>
      </c>
      <c r="AY86" s="22">
        <v>8928</v>
      </c>
      <c r="AZ86" s="22">
        <v>107136</v>
      </c>
      <c r="BA86" s="22">
        <v>8928</v>
      </c>
      <c r="BB86" s="22">
        <v>107136</v>
      </c>
      <c r="BC86" s="22">
        <v>8928</v>
      </c>
      <c r="BD86" s="22">
        <v>107136</v>
      </c>
      <c r="BE86" s="22">
        <v>8928</v>
      </c>
      <c r="BF86" s="22">
        <v>107136</v>
      </c>
      <c r="BG86" s="22">
        <v>8928</v>
      </c>
      <c r="BH86" s="22">
        <v>107136</v>
      </c>
    </row>
    <row r="87" spans="1:60" x14ac:dyDescent="0.3">
      <c r="A87" s="21" t="s">
        <v>375</v>
      </c>
      <c r="B87" s="21" t="s">
        <v>376</v>
      </c>
      <c r="C87" s="21" t="s">
        <v>93</v>
      </c>
      <c r="D87" s="21" t="s">
        <v>421</v>
      </c>
      <c r="E87" s="21" t="s">
        <v>85</v>
      </c>
      <c r="F87" s="21" t="s">
        <v>547</v>
      </c>
      <c r="G87" s="22">
        <v>5842</v>
      </c>
      <c r="H87" s="22">
        <v>70104</v>
      </c>
      <c r="I87" s="22">
        <v>5842</v>
      </c>
      <c r="J87" s="22">
        <v>70104</v>
      </c>
      <c r="K87" s="22">
        <v>5842</v>
      </c>
      <c r="L87" s="22">
        <v>70104</v>
      </c>
      <c r="M87" s="22">
        <v>5842</v>
      </c>
      <c r="N87" s="22">
        <v>70104</v>
      </c>
      <c r="O87" s="22">
        <v>5842</v>
      </c>
      <c r="P87" s="22">
        <v>70104</v>
      </c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</row>
    <row r="88" spans="1:60" x14ac:dyDescent="0.3">
      <c r="A88" s="21" t="s">
        <v>192</v>
      </c>
      <c r="B88" s="21" t="s">
        <v>191</v>
      </c>
      <c r="C88" s="21" t="s">
        <v>66</v>
      </c>
      <c r="D88" s="21" t="s">
        <v>193</v>
      </c>
      <c r="E88" s="21" t="s">
        <v>194</v>
      </c>
      <c r="F88" s="21" t="s">
        <v>546</v>
      </c>
      <c r="G88" s="22">
        <v>8112</v>
      </c>
      <c r="H88" s="22">
        <v>97344</v>
      </c>
      <c r="I88" s="22">
        <v>8112</v>
      </c>
      <c r="J88" s="22">
        <v>97344</v>
      </c>
      <c r="K88" s="22">
        <v>8112</v>
      </c>
      <c r="L88" s="22">
        <v>97344</v>
      </c>
      <c r="M88" s="22">
        <v>8112</v>
      </c>
      <c r="N88" s="22">
        <v>97344</v>
      </c>
      <c r="O88" s="22">
        <v>8680</v>
      </c>
      <c r="P88" s="22">
        <v>104160</v>
      </c>
      <c r="Q88" s="22">
        <v>8680</v>
      </c>
      <c r="R88" s="22">
        <v>104160</v>
      </c>
      <c r="S88" s="22">
        <v>8680</v>
      </c>
      <c r="T88" s="22">
        <v>104160</v>
      </c>
      <c r="U88" s="22">
        <v>8680</v>
      </c>
      <c r="V88" s="22">
        <v>104160</v>
      </c>
      <c r="W88" s="22">
        <v>8680</v>
      </c>
      <c r="X88" s="22">
        <v>104160</v>
      </c>
      <c r="Y88" s="22">
        <v>8680</v>
      </c>
      <c r="Z88" s="22">
        <v>104160</v>
      </c>
      <c r="AA88" s="22">
        <v>8680</v>
      </c>
      <c r="AB88" s="22">
        <v>104160</v>
      </c>
      <c r="AC88" s="22">
        <v>8680</v>
      </c>
      <c r="AD88" s="22">
        <v>104160</v>
      </c>
      <c r="AE88" s="22">
        <v>8680</v>
      </c>
      <c r="AF88" s="22">
        <v>104160</v>
      </c>
      <c r="AG88" s="22">
        <v>8680</v>
      </c>
      <c r="AH88" s="22">
        <v>104160</v>
      </c>
      <c r="AI88" s="22">
        <v>9114</v>
      </c>
      <c r="AJ88" s="22">
        <v>109368</v>
      </c>
      <c r="AK88" s="22">
        <v>9114</v>
      </c>
      <c r="AL88" s="22">
        <v>109368</v>
      </c>
      <c r="AM88" s="22">
        <v>9114</v>
      </c>
      <c r="AN88" s="22">
        <v>109368</v>
      </c>
      <c r="AO88" s="22">
        <v>9114</v>
      </c>
      <c r="AP88" s="22">
        <v>109368</v>
      </c>
      <c r="AQ88" s="22">
        <v>9114</v>
      </c>
      <c r="AR88" s="22">
        <v>109368</v>
      </c>
      <c r="AS88" s="22">
        <v>9114</v>
      </c>
      <c r="AT88" s="22">
        <v>109368</v>
      </c>
      <c r="AU88" s="22">
        <v>9114</v>
      </c>
      <c r="AV88" s="22">
        <v>109368</v>
      </c>
      <c r="AW88" s="22">
        <v>9114</v>
      </c>
      <c r="AX88" s="22">
        <v>109368</v>
      </c>
      <c r="AY88" s="22">
        <v>9570</v>
      </c>
      <c r="AZ88" s="22">
        <v>114840</v>
      </c>
      <c r="BA88" s="22">
        <v>9570</v>
      </c>
      <c r="BB88" s="22">
        <v>114840</v>
      </c>
      <c r="BC88" s="22">
        <v>9570</v>
      </c>
      <c r="BD88" s="22">
        <v>114840</v>
      </c>
      <c r="BE88" s="22">
        <v>9570</v>
      </c>
      <c r="BF88" s="22">
        <v>114840</v>
      </c>
      <c r="BG88" s="22">
        <v>9570</v>
      </c>
      <c r="BH88" s="22">
        <v>114840</v>
      </c>
    </row>
    <row r="89" spans="1:60" x14ac:dyDescent="0.3">
      <c r="A89" s="21" t="s">
        <v>512</v>
      </c>
      <c r="B89" s="21" t="s">
        <v>191</v>
      </c>
      <c r="C89" s="21" t="s">
        <v>93</v>
      </c>
      <c r="D89" s="21" t="s">
        <v>513</v>
      </c>
      <c r="E89" s="21" t="s">
        <v>499</v>
      </c>
      <c r="F89" s="21" t="s">
        <v>545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>
        <v>6830</v>
      </c>
      <c r="AZ89" s="22">
        <v>81960</v>
      </c>
      <c r="BA89" s="22">
        <v>6830</v>
      </c>
      <c r="BB89" s="22">
        <v>81960</v>
      </c>
      <c r="BC89" s="22">
        <v>6830</v>
      </c>
      <c r="BD89" s="22">
        <v>81960</v>
      </c>
      <c r="BE89" s="22">
        <v>6830</v>
      </c>
      <c r="BF89" s="22">
        <v>81960</v>
      </c>
      <c r="BG89" s="22">
        <v>6830</v>
      </c>
      <c r="BH89" s="22">
        <v>81960</v>
      </c>
    </row>
    <row r="90" spans="1:60" x14ac:dyDescent="0.3">
      <c r="A90" s="21" t="s">
        <v>488</v>
      </c>
      <c r="B90" s="21" t="s">
        <v>489</v>
      </c>
      <c r="C90" s="21" t="s">
        <v>93</v>
      </c>
      <c r="D90" s="21" t="s">
        <v>492</v>
      </c>
      <c r="E90" s="21" t="s">
        <v>493</v>
      </c>
      <c r="F90" s="21" t="s">
        <v>549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>
        <v>6667</v>
      </c>
      <c r="AP90" s="22">
        <v>80004</v>
      </c>
      <c r="AQ90" s="22">
        <v>6667</v>
      </c>
      <c r="AR90" s="22">
        <v>80004</v>
      </c>
      <c r="AS90" s="22">
        <v>6667</v>
      </c>
      <c r="AT90" s="22">
        <v>80004</v>
      </c>
      <c r="AU90" s="22">
        <v>6667</v>
      </c>
      <c r="AV90" s="22">
        <v>80004</v>
      </c>
      <c r="AW90" s="22">
        <v>6667</v>
      </c>
      <c r="AX90" s="22">
        <v>80004</v>
      </c>
      <c r="AY90" s="22">
        <v>6667</v>
      </c>
      <c r="AZ90" s="22">
        <v>80004</v>
      </c>
      <c r="BA90" s="22">
        <v>6667</v>
      </c>
      <c r="BB90" s="22">
        <v>80004</v>
      </c>
      <c r="BC90" s="22">
        <v>6667</v>
      </c>
      <c r="BD90" s="22">
        <v>80004</v>
      </c>
      <c r="BE90" s="22">
        <v>6667</v>
      </c>
      <c r="BF90" s="22">
        <v>80004</v>
      </c>
      <c r="BG90" s="22">
        <v>6667</v>
      </c>
      <c r="BH90" s="22">
        <v>80004</v>
      </c>
    </row>
    <row r="91" spans="1:60" x14ac:dyDescent="0.3">
      <c r="A91" s="21" t="s">
        <v>211</v>
      </c>
      <c r="B91" s="21" t="s">
        <v>210</v>
      </c>
      <c r="C91" s="21" t="s">
        <v>93</v>
      </c>
      <c r="D91" s="21" t="s">
        <v>212</v>
      </c>
      <c r="E91" s="21" t="s">
        <v>143</v>
      </c>
      <c r="F91" s="21" t="s">
        <v>546</v>
      </c>
      <c r="G91" s="22">
        <v>7250</v>
      </c>
      <c r="H91" s="22">
        <v>87000</v>
      </c>
      <c r="I91" s="22">
        <v>7250</v>
      </c>
      <c r="J91" s="22">
        <v>87000</v>
      </c>
      <c r="K91" s="22">
        <v>7250</v>
      </c>
      <c r="L91" s="22">
        <v>87000</v>
      </c>
      <c r="M91" s="22">
        <v>7250</v>
      </c>
      <c r="N91" s="22">
        <v>87000</v>
      </c>
      <c r="O91" s="22">
        <v>7250</v>
      </c>
      <c r="P91" s="22">
        <v>87000</v>
      </c>
      <c r="Q91" s="22">
        <v>7250</v>
      </c>
      <c r="R91" s="22">
        <v>87000</v>
      </c>
      <c r="S91" s="22">
        <v>7250</v>
      </c>
      <c r="T91" s="22">
        <v>87000</v>
      </c>
      <c r="U91" s="22">
        <v>7250</v>
      </c>
      <c r="V91" s="22">
        <v>87000</v>
      </c>
      <c r="W91" s="22">
        <v>7250</v>
      </c>
      <c r="X91" s="22">
        <v>87000</v>
      </c>
      <c r="Y91" s="22">
        <v>7250</v>
      </c>
      <c r="Z91" s="22">
        <v>87000</v>
      </c>
      <c r="AA91" s="22">
        <v>7250</v>
      </c>
      <c r="AB91" s="22">
        <v>87000</v>
      </c>
      <c r="AC91" s="22">
        <v>7250</v>
      </c>
      <c r="AD91" s="22">
        <v>87000</v>
      </c>
      <c r="AE91" s="22">
        <v>7250</v>
      </c>
      <c r="AF91" s="22">
        <v>87000</v>
      </c>
      <c r="AG91" s="22">
        <v>7250</v>
      </c>
      <c r="AH91" s="22">
        <v>87000</v>
      </c>
      <c r="AI91" s="22">
        <v>7613</v>
      </c>
      <c r="AJ91" s="22">
        <v>91356</v>
      </c>
      <c r="AK91" s="22">
        <v>7613</v>
      </c>
      <c r="AL91" s="22">
        <v>91356</v>
      </c>
      <c r="AM91" s="22">
        <v>7613</v>
      </c>
      <c r="AN91" s="22">
        <v>91356</v>
      </c>
      <c r="AO91" s="22">
        <v>7613</v>
      </c>
      <c r="AP91" s="22">
        <v>91356</v>
      </c>
      <c r="AQ91" s="22">
        <v>7613</v>
      </c>
      <c r="AR91" s="22">
        <v>91356</v>
      </c>
      <c r="AS91" s="22">
        <v>7613</v>
      </c>
      <c r="AT91" s="22">
        <v>91356</v>
      </c>
      <c r="AU91" s="22">
        <v>7613</v>
      </c>
      <c r="AV91" s="22">
        <v>91356</v>
      </c>
      <c r="AW91" s="22">
        <v>7613</v>
      </c>
      <c r="AX91" s="22">
        <v>91356</v>
      </c>
      <c r="AY91" s="22">
        <v>7994</v>
      </c>
      <c r="AZ91" s="22">
        <v>95928</v>
      </c>
      <c r="BA91" s="22">
        <v>7994</v>
      </c>
      <c r="BB91" s="22">
        <v>95928</v>
      </c>
      <c r="BC91" s="22">
        <v>7994</v>
      </c>
      <c r="BD91" s="22">
        <v>95928</v>
      </c>
      <c r="BE91" s="22">
        <v>7994</v>
      </c>
      <c r="BF91" s="22">
        <v>95928</v>
      </c>
      <c r="BG91" s="22">
        <v>7994</v>
      </c>
      <c r="BH91" s="22">
        <v>95928</v>
      </c>
    </row>
    <row r="92" spans="1:60" x14ac:dyDescent="0.3">
      <c r="A92" s="21" t="s">
        <v>152</v>
      </c>
      <c r="B92" s="21" t="s">
        <v>151</v>
      </c>
      <c r="C92" s="21" t="s">
        <v>43</v>
      </c>
      <c r="D92" s="21" t="s">
        <v>422</v>
      </c>
      <c r="E92" s="21" t="s">
        <v>153</v>
      </c>
      <c r="F92" s="21" t="s">
        <v>546</v>
      </c>
      <c r="G92" s="22">
        <v>13334</v>
      </c>
      <c r="H92" s="22">
        <v>160008</v>
      </c>
      <c r="I92" s="22">
        <v>13334</v>
      </c>
      <c r="J92" s="22">
        <v>160008</v>
      </c>
      <c r="K92" s="22">
        <v>13334</v>
      </c>
      <c r="L92" s="22">
        <v>160008</v>
      </c>
      <c r="M92" s="22">
        <v>13334</v>
      </c>
      <c r="N92" s="22">
        <v>160008</v>
      </c>
      <c r="O92" s="22">
        <v>13334</v>
      </c>
      <c r="P92" s="22">
        <v>160008</v>
      </c>
      <c r="Q92" s="22">
        <v>13334</v>
      </c>
      <c r="R92" s="22">
        <v>160008</v>
      </c>
      <c r="S92" s="22">
        <v>13334</v>
      </c>
      <c r="T92" s="22">
        <v>160008</v>
      </c>
      <c r="U92" s="22">
        <v>13334</v>
      </c>
      <c r="V92" s="22">
        <v>160008</v>
      </c>
      <c r="W92" s="22">
        <v>13334</v>
      </c>
      <c r="X92" s="22">
        <v>160008</v>
      </c>
      <c r="Y92" s="22">
        <v>13334</v>
      </c>
      <c r="Z92" s="22">
        <v>160008</v>
      </c>
      <c r="AA92" s="22">
        <v>13334</v>
      </c>
      <c r="AB92" s="22">
        <v>160008</v>
      </c>
      <c r="AC92" s="22">
        <v>13334</v>
      </c>
      <c r="AD92" s="22">
        <v>160008</v>
      </c>
      <c r="AE92" s="22">
        <v>13334</v>
      </c>
      <c r="AF92" s="22">
        <v>160008</v>
      </c>
      <c r="AG92" s="22">
        <v>13334</v>
      </c>
      <c r="AH92" s="22">
        <v>160008</v>
      </c>
      <c r="AI92" s="22">
        <v>14001</v>
      </c>
      <c r="AJ92" s="22">
        <v>168012</v>
      </c>
      <c r="AK92" s="22">
        <v>14001</v>
      </c>
      <c r="AL92" s="22">
        <v>168012</v>
      </c>
      <c r="AM92" s="22">
        <v>14001</v>
      </c>
      <c r="AN92" s="22">
        <v>168012</v>
      </c>
      <c r="AO92" s="22">
        <v>14001</v>
      </c>
      <c r="AP92" s="22">
        <v>168012</v>
      </c>
      <c r="AQ92" s="22">
        <v>14001</v>
      </c>
      <c r="AR92" s="22">
        <v>168012</v>
      </c>
      <c r="AS92" s="22">
        <v>14001</v>
      </c>
      <c r="AT92" s="22">
        <v>168012</v>
      </c>
      <c r="AU92" s="22">
        <v>14001</v>
      </c>
      <c r="AV92" s="22">
        <v>168012</v>
      </c>
      <c r="AW92" s="22">
        <v>14001</v>
      </c>
      <c r="AX92" s="22">
        <v>168012</v>
      </c>
      <c r="AY92" s="22">
        <v>14701</v>
      </c>
      <c r="AZ92" s="22">
        <v>176412</v>
      </c>
      <c r="BA92" s="22">
        <v>14701</v>
      </c>
      <c r="BB92" s="22">
        <v>176412</v>
      </c>
      <c r="BC92" s="22">
        <v>14701</v>
      </c>
      <c r="BD92" s="22">
        <v>176412</v>
      </c>
      <c r="BE92" s="22">
        <v>14701</v>
      </c>
      <c r="BF92" s="22">
        <v>176412</v>
      </c>
      <c r="BG92" s="22">
        <v>14701</v>
      </c>
      <c r="BH92" s="22">
        <v>176412</v>
      </c>
    </row>
    <row r="93" spans="1:60" x14ac:dyDescent="0.3">
      <c r="A93" s="21" t="s">
        <v>377</v>
      </c>
      <c r="B93" s="21" t="s">
        <v>378</v>
      </c>
      <c r="C93" s="21" t="s">
        <v>66</v>
      </c>
      <c r="D93" s="21" t="s">
        <v>329</v>
      </c>
      <c r="E93" s="21" t="s">
        <v>323</v>
      </c>
      <c r="F93" s="21" t="s">
        <v>669</v>
      </c>
      <c r="G93" s="22">
        <v>7911</v>
      </c>
      <c r="H93" s="22">
        <v>94932</v>
      </c>
      <c r="I93" s="22">
        <v>7911</v>
      </c>
      <c r="J93" s="22">
        <v>94932</v>
      </c>
      <c r="K93" s="22">
        <v>7911</v>
      </c>
      <c r="L93" s="22">
        <v>94932</v>
      </c>
      <c r="M93" s="22">
        <v>7911</v>
      </c>
      <c r="N93" s="22">
        <v>94932</v>
      </c>
      <c r="O93" s="22">
        <v>7911</v>
      </c>
      <c r="P93" s="22">
        <v>94932</v>
      </c>
      <c r="Q93" s="22">
        <v>7911</v>
      </c>
      <c r="R93" s="22">
        <v>94932</v>
      </c>
      <c r="S93" s="22">
        <v>7911</v>
      </c>
      <c r="T93" s="22">
        <v>94932</v>
      </c>
      <c r="U93" s="22">
        <v>7911</v>
      </c>
      <c r="V93" s="22">
        <v>94932</v>
      </c>
      <c r="W93" s="22">
        <v>7911</v>
      </c>
      <c r="X93" s="22">
        <v>94932</v>
      </c>
      <c r="Y93" s="22">
        <v>7911</v>
      </c>
      <c r="Z93" s="22">
        <v>94932</v>
      </c>
      <c r="AA93" s="22">
        <v>7911</v>
      </c>
      <c r="AB93" s="22">
        <v>94932</v>
      </c>
      <c r="AC93" s="22">
        <v>7911</v>
      </c>
      <c r="AD93" s="22">
        <v>94932</v>
      </c>
      <c r="AE93" s="22">
        <v>7911</v>
      </c>
      <c r="AF93" s="22">
        <v>94932</v>
      </c>
      <c r="AG93" s="22">
        <v>7911</v>
      </c>
      <c r="AH93" s="22">
        <v>94932</v>
      </c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</row>
    <row r="94" spans="1:60" x14ac:dyDescent="0.3">
      <c r="A94" s="21" t="s">
        <v>379</v>
      </c>
      <c r="B94" s="21" t="s">
        <v>380</v>
      </c>
      <c r="C94" s="21" t="s">
        <v>43</v>
      </c>
      <c r="D94" s="21" t="s">
        <v>7</v>
      </c>
      <c r="E94" s="21" t="s">
        <v>27</v>
      </c>
      <c r="F94" s="21" t="s">
        <v>547</v>
      </c>
      <c r="G94" s="22">
        <v>14375</v>
      </c>
      <c r="H94" s="22">
        <v>172500</v>
      </c>
      <c r="I94" s="22">
        <v>14375</v>
      </c>
      <c r="J94" s="22">
        <v>172500</v>
      </c>
      <c r="K94" s="22">
        <v>14375</v>
      </c>
      <c r="L94" s="22">
        <v>172500</v>
      </c>
      <c r="M94" s="22">
        <v>14375</v>
      </c>
      <c r="N94" s="22">
        <v>172500</v>
      </c>
      <c r="O94" s="22">
        <v>14375</v>
      </c>
      <c r="P94" s="22">
        <v>172500</v>
      </c>
      <c r="Q94" s="22">
        <v>14375</v>
      </c>
      <c r="R94" s="22">
        <v>172500</v>
      </c>
      <c r="S94" s="22">
        <v>14375</v>
      </c>
      <c r="T94" s="22">
        <v>172500</v>
      </c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</row>
    <row r="95" spans="1:60" x14ac:dyDescent="0.3">
      <c r="A95" s="21" t="s">
        <v>130</v>
      </c>
      <c r="B95" s="21" t="s">
        <v>129</v>
      </c>
      <c r="C95" s="21" t="s">
        <v>7</v>
      </c>
      <c r="D95" s="21" t="s">
        <v>131</v>
      </c>
      <c r="E95" s="21" t="s">
        <v>132</v>
      </c>
      <c r="F95" s="21" t="s">
        <v>546</v>
      </c>
      <c r="G95" s="22">
        <v>19911</v>
      </c>
      <c r="H95" s="22">
        <v>238932</v>
      </c>
      <c r="I95" s="22">
        <v>19911</v>
      </c>
      <c r="J95" s="22">
        <v>238932</v>
      </c>
      <c r="K95" s="22">
        <v>19911</v>
      </c>
      <c r="L95" s="22">
        <v>238932</v>
      </c>
      <c r="M95" s="22">
        <v>19911</v>
      </c>
      <c r="N95" s="22">
        <v>238932</v>
      </c>
      <c r="O95" s="22">
        <v>21305</v>
      </c>
      <c r="P95" s="22">
        <v>255660</v>
      </c>
      <c r="Q95" s="22">
        <v>21305</v>
      </c>
      <c r="R95" s="22">
        <v>255660</v>
      </c>
      <c r="S95" s="22">
        <v>21305</v>
      </c>
      <c r="T95" s="22">
        <v>255660</v>
      </c>
      <c r="U95" s="22">
        <v>21305</v>
      </c>
      <c r="V95" s="22">
        <v>255660</v>
      </c>
      <c r="W95" s="22">
        <v>21305</v>
      </c>
      <c r="X95" s="22">
        <v>255660</v>
      </c>
      <c r="Y95" s="22">
        <v>21305</v>
      </c>
      <c r="Z95" s="22">
        <v>255660</v>
      </c>
      <c r="AA95" s="22">
        <v>21305</v>
      </c>
      <c r="AB95" s="22">
        <v>255660</v>
      </c>
      <c r="AC95" s="22">
        <v>21305</v>
      </c>
      <c r="AD95" s="22">
        <v>255660</v>
      </c>
      <c r="AE95" s="22">
        <v>21305</v>
      </c>
      <c r="AF95" s="22">
        <v>255660</v>
      </c>
      <c r="AG95" s="22">
        <v>21305</v>
      </c>
      <c r="AH95" s="22">
        <v>255660</v>
      </c>
      <c r="AI95" s="22">
        <v>22370</v>
      </c>
      <c r="AJ95" s="22">
        <v>268440</v>
      </c>
      <c r="AK95" s="22">
        <v>22370</v>
      </c>
      <c r="AL95" s="22">
        <v>268440</v>
      </c>
      <c r="AM95" s="22">
        <v>22370</v>
      </c>
      <c r="AN95" s="22">
        <v>268440</v>
      </c>
      <c r="AO95" s="22">
        <v>22370</v>
      </c>
      <c r="AP95" s="22">
        <v>268440</v>
      </c>
      <c r="AQ95" s="22">
        <v>22370</v>
      </c>
      <c r="AR95" s="22">
        <v>268440</v>
      </c>
      <c r="AS95" s="22">
        <v>22370</v>
      </c>
      <c r="AT95" s="22">
        <v>268440</v>
      </c>
      <c r="AU95" s="22">
        <v>22370</v>
      </c>
      <c r="AV95" s="22">
        <v>268440</v>
      </c>
      <c r="AW95" s="22">
        <v>22370</v>
      </c>
      <c r="AX95" s="22">
        <v>268440</v>
      </c>
      <c r="AY95" s="22">
        <v>22370</v>
      </c>
      <c r="AZ95" s="22">
        <v>268440</v>
      </c>
      <c r="BA95" s="22">
        <v>23489</v>
      </c>
      <c r="BB95" s="22">
        <v>281868</v>
      </c>
      <c r="BC95" s="22">
        <v>23489</v>
      </c>
      <c r="BD95" s="22">
        <v>281868</v>
      </c>
      <c r="BE95" s="22">
        <v>23489</v>
      </c>
      <c r="BF95" s="22">
        <v>281868</v>
      </c>
      <c r="BG95" s="22">
        <v>23489</v>
      </c>
      <c r="BH95" s="22">
        <v>281868</v>
      </c>
    </row>
    <row r="96" spans="1:60" x14ac:dyDescent="0.3">
      <c r="A96" s="21" t="s">
        <v>538</v>
      </c>
      <c r="B96" s="21" t="s">
        <v>539</v>
      </c>
      <c r="C96" s="21" t="s">
        <v>93</v>
      </c>
      <c r="D96" s="21" t="s">
        <v>540</v>
      </c>
      <c r="E96" s="21" t="s">
        <v>295</v>
      </c>
      <c r="F96" s="21" t="s">
        <v>545</v>
      </c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>
        <v>6850</v>
      </c>
      <c r="AP96" s="22">
        <v>82200</v>
      </c>
      <c r="AQ96" s="22">
        <v>6850</v>
      </c>
      <c r="AR96" s="22">
        <v>82200</v>
      </c>
      <c r="AS96" s="22">
        <v>6850</v>
      </c>
      <c r="AT96" s="22">
        <v>82200</v>
      </c>
      <c r="AU96" s="22">
        <v>6850</v>
      </c>
      <c r="AV96" s="22">
        <v>82200</v>
      </c>
      <c r="AW96" s="22">
        <v>6850</v>
      </c>
      <c r="AX96" s="22">
        <v>82200</v>
      </c>
      <c r="AY96" s="22">
        <v>6850</v>
      </c>
      <c r="AZ96" s="22">
        <v>82200</v>
      </c>
      <c r="BA96" s="22">
        <v>6850</v>
      </c>
      <c r="BB96" s="22">
        <v>82200</v>
      </c>
      <c r="BC96" s="22">
        <v>6850</v>
      </c>
      <c r="BD96" s="22">
        <v>82200</v>
      </c>
      <c r="BE96" s="22">
        <v>6850</v>
      </c>
      <c r="BF96" s="22">
        <v>82200</v>
      </c>
      <c r="BG96" s="22">
        <v>6850</v>
      </c>
      <c r="BH96" s="22">
        <v>82200</v>
      </c>
    </row>
    <row r="97" spans="1:60" x14ac:dyDescent="0.3">
      <c r="A97" s="21" t="s">
        <v>303</v>
      </c>
      <c r="B97" s="21" t="s">
        <v>302</v>
      </c>
      <c r="C97" s="21" t="s">
        <v>66</v>
      </c>
      <c r="D97" s="21" t="s">
        <v>460</v>
      </c>
      <c r="E97" s="21" t="s">
        <v>461</v>
      </c>
      <c r="F97" s="21" t="s">
        <v>545</v>
      </c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>
        <v>7917</v>
      </c>
      <c r="AB97" s="22">
        <v>95004</v>
      </c>
      <c r="AC97" s="22">
        <v>7917</v>
      </c>
      <c r="AD97" s="22">
        <v>95004</v>
      </c>
      <c r="AE97" s="22">
        <v>7917</v>
      </c>
      <c r="AF97" s="22">
        <v>95004</v>
      </c>
      <c r="AG97" s="22">
        <v>7917</v>
      </c>
      <c r="AH97" s="22">
        <v>95004</v>
      </c>
      <c r="AI97" s="22">
        <v>7917</v>
      </c>
      <c r="AJ97" s="22">
        <v>95004</v>
      </c>
      <c r="AK97" s="22">
        <v>7917</v>
      </c>
      <c r="AL97" s="22">
        <v>95004</v>
      </c>
      <c r="AM97" s="22">
        <v>8313</v>
      </c>
      <c r="AN97" s="22">
        <v>99756</v>
      </c>
      <c r="AO97" s="25">
        <v>8313</v>
      </c>
      <c r="AP97" s="25">
        <v>99756</v>
      </c>
      <c r="AQ97" s="25">
        <v>8313</v>
      </c>
      <c r="AR97" s="25">
        <v>99756</v>
      </c>
      <c r="AS97" s="25">
        <v>8313</v>
      </c>
      <c r="AT97" s="25">
        <v>99756</v>
      </c>
      <c r="AU97" s="25">
        <v>8313</v>
      </c>
      <c r="AV97" s="25">
        <v>99756</v>
      </c>
      <c r="AW97" s="25">
        <v>8313</v>
      </c>
      <c r="AX97" s="25">
        <v>99756</v>
      </c>
      <c r="AY97" s="25">
        <v>8729</v>
      </c>
      <c r="AZ97" s="25">
        <v>104748</v>
      </c>
      <c r="BA97" s="22">
        <v>8729</v>
      </c>
      <c r="BB97" s="22">
        <v>104748</v>
      </c>
      <c r="BC97" s="22">
        <v>8729</v>
      </c>
      <c r="BD97" s="22">
        <v>104748</v>
      </c>
      <c r="BE97" s="22">
        <v>8729</v>
      </c>
      <c r="BF97" s="22">
        <v>104748</v>
      </c>
      <c r="BG97" s="22">
        <v>8729</v>
      </c>
      <c r="BH97" s="22">
        <v>104748</v>
      </c>
    </row>
    <row r="98" spans="1:60" x14ac:dyDescent="0.3">
      <c r="A98" s="21" t="s">
        <v>381</v>
      </c>
      <c r="B98" s="21" t="s">
        <v>382</v>
      </c>
      <c r="C98" s="21" t="s">
        <v>7</v>
      </c>
      <c r="D98" s="21" t="s">
        <v>218</v>
      </c>
      <c r="E98" s="21" t="s">
        <v>219</v>
      </c>
      <c r="F98" s="21" t="s">
        <v>219</v>
      </c>
      <c r="G98" s="25">
        <v>15881</v>
      </c>
      <c r="H98" s="25">
        <v>190572</v>
      </c>
      <c r="I98" s="25">
        <v>15881</v>
      </c>
      <c r="J98" s="25">
        <v>190572</v>
      </c>
      <c r="K98" s="25">
        <v>15881</v>
      </c>
      <c r="L98" s="25">
        <v>190572</v>
      </c>
      <c r="M98" s="25">
        <v>15881</v>
      </c>
      <c r="N98" s="25">
        <v>190572</v>
      </c>
      <c r="O98" s="25">
        <v>15881</v>
      </c>
      <c r="P98" s="25">
        <v>190572</v>
      </c>
      <c r="Q98" s="25">
        <v>15881</v>
      </c>
      <c r="R98" s="25">
        <v>190572</v>
      </c>
      <c r="S98" s="25">
        <v>15881</v>
      </c>
      <c r="T98" s="25">
        <v>190572</v>
      </c>
      <c r="U98" s="25">
        <v>15881</v>
      </c>
      <c r="V98" s="25">
        <v>190572</v>
      </c>
      <c r="W98" s="25">
        <v>15881</v>
      </c>
      <c r="X98" s="25">
        <v>190572</v>
      </c>
      <c r="Y98" s="25">
        <v>15881</v>
      </c>
      <c r="Z98" s="25">
        <v>190572</v>
      </c>
      <c r="AA98" s="25">
        <v>15881</v>
      </c>
      <c r="AB98" s="25">
        <v>190572</v>
      </c>
      <c r="AC98" s="25">
        <v>15881</v>
      </c>
      <c r="AD98" s="25">
        <v>190572</v>
      </c>
      <c r="AE98" s="25">
        <v>14686</v>
      </c>
      <c r="AF98" s="25">
        <v>176232</v>
      </c>
      <c r="AG98" s="25">
        <v>14686</v>
      </c>
      <c r="AH98" s="25">
        <v>176232</v>
      </c>
      <c r="AI98" s="25">
        <v>15420</v>
      </c>
      <c r="AJ98" s="25">
        <v>185040</v>
      </c>
      <c r="AK98" s="25">
        <v>15420</v>
      </c>
      <c r="AL98" s="25">
        <v>185040</v>
      </c>
      <c r="AM98" s="25">
        <v>15420</v>
      </c>
      <c r="AN98" s="25">
        <v>185040</v>
      </c>
      <c r="AU98" s="21"/>
      <c r="AV98" s="21"/>
      <c r="AW98" s="21"/>
      <c r="AX98" s="21"/>
      <c r="BA98" s="22"/>
      <c r="BB98" s="22"/>
      <c r="BC98" s="22"/>
      <c r="BD98" s="22"/>
      <c r="BE98" s="22"/>
      <c r="BF98" s="22"/>
      <c r="BG98" s="22"/>
      <c r="BH98" s="22"/>
    </row>
    <row r="99" spans="1:60" x14ac:dyDescent="0.3">
      <c r="A99" s="21" t="s">
        <v>275</v>
      </c>
      <c r="B99" s="21" t="s">
        <v>274</v>
      </c>
      <c r="C99" s="21" t="s">
        <v>66</v>
      </c>
      <c r="D99" s="21" t="s">
        <v>423</v>
      </c>
      <c r="E99" s="21" t="s">
        <v>441</v>
      </c>
      <c r="F99" s="21" t="s">
        <v>545</v>
      </c>
      <c r="G99" s="22">
        <v>8554</v>
      </c>
      <c r="H99" s="22">
        <v>102648</v>
      </c>
      <c r="I99" s="22">
        <v>8554</v>
      </c>
      <c r="J99" s="22">
        <v>102648</v>
      </c>
      <c r="K99" s="22">
        <v>8554</v>
      </c>
      <c r="L99" s="22">
        <v>102648</v>
      </c>
      <c r="M99" s="22">
        <v>8811</v>
      </c>
      <c r="N99" s="22">
        <v>105732</v>
      </c>
      <c r="O99" s="22">
        <v>8811</v>
      </c>
      <c r="P99" s="22">
        <v>105732</v>
      </c>
      <c r="Q99" s="22">
        <v>8811</v>
      </c>
      <c r="R99" s="22">
        <v>105732</v>
      </c>
      <c r="S99" s="22">
        <v>8811</v>
      </c>
      <c r="T99" s="22">
        <v>105732</v>
      </c>
      <c r="U99" s="22">
        <v>8811</v>
      </c>
      <c r="V99" s="22">
        <v>105732</v>
      </c>
      <c r="W99" s="22">
        <v>8811</v>
      </c>
      <c r="X99" s="22">
        <v>105732</v>
      </c>
      <c r="Y99" s="22">
        <v>8811</v>
      </c>
      <c r="Z99" s="22">
        <v>105732</v>
      </c>
      <c r="AA99" s="22">
        <v>8811</v>
      </c>
      <c r="AB99" s="22">
        <v>105732</v>
      </c>
      <c r="AC99" s="22">
        <v>8811</v>
      </c>
      <c r="AD99" s="22">
        <v>105732</v>
      </c>
      <c r="AE99" s="22">
        <v>8811</v>
      </c>
      <c r="AF99" s="22">
        <v>105732</v>
      </c>
      <c r="AG99" s="22">
        <v>8811</v>
      </c>
      <c r="AH99" s="22">
        <v>105732</v>
      </c>
      <c r="AI99" s="22">
        <v>9252</v>
      </c>
      <c r="AJ99" s="22">
        <v>111024</v>
      </c>
      <c r="AK99" s="22">
        <v>11014</v>
      </c>
      <c r="AL99" s="22">
        <v>132168</v>
      </c>
      <c r="AM99" s="22">
        <v>11014</v>
      </c>
      <c r="AN99" s="22">
        <v>132168</v>
      </c>
      <c r="AO99" s="22">
        <v>11014</v>
      </c>
      <c r="AP99" s="22">
        <v>132168</v>
      </c>
      <c r="AQ99" s="22">
        <v>11014</v>
      </c>
      <c r="AR99" s="22">
        <v>132168</v>
      </c>
      <c r="AS99" s="22">
        <v>11014</v>
      </c>
      <c r="AT99" s="22">
        <v>132168</v>
      </c>
      <c r="AU99" s="22">
        <v>11014</v>
      </c>
      <c r="AV99" s="22">
        <v>132168</v>
      </c>
      <c r="AW99" s="22">
        <v>11014</v>
      </c>
      <c r="AX99" s="22">
        <v>132168</v>
      </c>
      <c r="AY99" s="22">
        <v>11565</v>
      </c>
      <c r="AZ99" s="22">
        <v>138780</v>
      </c>
      <c r="BA99" s="22">
        <v>11565</v>
      </c>
      <c r="BB99" s="22">
        <v>138780</v>
      </c>
      <c r="BC99" s="22">
        <v>11565</v>
      </c>
      <c r="BD99" s="22">
        <v>138780</v>
      </c>
      <c r="BE99" s="22">
        <v>11565</v>
      </c>
      <c r="BF99" s="22">
        <v>138780</v>
      </c>
      <c r="BG99" s="22">
        <v>11565</v>
      </c>
      <c r="BH99" s="22">
        <v>138780</v>
      </c>
    </row>
    <row r="100" spans="1:60" x14ac:dyDescent="0.3">
      <c r="A100" s="21" t="s">
        <v>138</v>
      </c>
      <c r="B100" s="21" t="s">
        <v>137</v>
      </c>
      <c r="C100" s="21" t="s">
        <v>66</v>
      </c>
      <c r="D100" s="21" t="s">
        <v>167</v>
      </c>
      <c r="E100" s="21" t="s">
        <v>139</v>
      </c>
      <c r="F100" s="21" t="s">
        <v>546</v>
      </c>
      <c r="G100" s="22">
        <v>10700</v>
      </c>
      <c r="H100" s="22">
        <v>128400</v>
      </c>
      <c r="I100" s="22">
        <v>10700</v>
      </c>
      <c r="J100" s="22">
        <v>128400</v>
      </c>
      <c r="K100" s="22">
        <v>10700</v>
      </c>
      <c r="L100" s="22">
        <v>128400</v>
      </c>
      <c r="M100" s="22">
        <v>10700</v>
      </c>
      <c r="N100" s="22">
        <v>128400</v>
      </c>
      <c r="O100" s="22">
        <v>10700</v>
      </c>
      <c r="P100" s="22">
        <v>128400</v>
      </c>
      <c r="Q100" s="22">
        <v>11115</v>
      </c>
      <c r="R100" s="22">
        <v>133380</v>
      </c>
      <c r="S100" s="22">
        <v>11115</v>
      </c>
      <c r="T100" s="22">
        <v>133380</v>
      </c>
      <c r="U100" s="22">
        <v>11115</v>
      </c>
      <c r="V100" s="22">
        <v>133380</v>
      </c>
      <c r="W100" s="22">
        <v>11115</v>
      </c>
      <c r="X100" s="22">
        <v>133380</v>
      </c>
      <c r="Y100" s="22">
        <v>11115</v>
      </c>
      <c r="Z100" s="22">
        <v>133380</v>
      </c>
      <c r="AA100" s="22">
        <v>11115</v>
      </c>
      <c r="AB100" s="22">
        <v>133380</v>
      </c>
      <c r="AC100" s="22">
        <v>11115</v>
      </c>
      <c r="AD100" s="22">
        <v>133380</v>
      </c>
      <c r="AE100" s="22">
        <v>11115</v>
      </c>
      <c r="AF100" s="22">
        <v>133380</v>
      </c>
      <c r="AG100" s="22">
        <v>11115</v>
      </c>
      <c r="AH100" s="22">
        <v>133380</v>
      </c>
      <c r="AI100" s="22">
        <v>15740</v>
      </c>
      <c r="AJ100" s="22">
        <v>188880</v>
      </c>
      <c r="AK100" s="22">
        <v>15740</v>
      </c>
      <c r="AL100" s="22">
        <v>188880</v>
      </c>
      <c r="AM100" s="22">
        <v>15740</v>
      </c>
      <c r="AN100" s="22">
        <v>188880</v>
      </c>
      <c r="AO100" s="22">
        <v>15740</v>
      </c>
      <c r="AP100" s="22">
        <v>188880</v>
      </c>
      <c r="AQ100" s="22">
        <v>15740</v>
      </c>
      <c r="AR100" s="22">
        <v>188880</v>
      </c>
      <c r="AS100" s="22">
        <v>15740</v>
      </c>
      <c r="AT100" s="22">
        <v>188880</v>
      </c>
      <c r="AU100" s="22">
        <v>15740</v>
      </c>
      <c r="AV100" s="22">
        <v>188880</v>
      </c>
      <c r="AW100" s="22">
        <v>15740</v>
      </c>
      <c r="AX100" s="22">
        <v>188880</v>
      </c>
      <c r="AY100" s="22">
        <v>16527</v>
      </c>
      <c r="AZ100" s="22">
        <v>198324</v>
      </c>
      <c r="BA100" s="22">
        <v>16527</v>
      </c>
      <c r="BB100" s="22">
        <v>198324</v>
      </c>
      <c r="BC100" s="22">
        <v>16527</v>
      </c>
      <c r="BD100" s="22">
        <v>198324</v>
      </c>
      <c r="BE100" s="22">
        <v>16527</v>
      </c>
      <c r="BF100" s="22">
        <v>198324</v>
      </c>
      <c r="BG100" s="22">
        <v>16527</v>
      </c>
      <c r="BH100" s="22">
        <v>198324</v>
      </c>
    </row>
    <row r="101" spans="1:60" x14ac:dyDescent="0.3">
      <c r="A101" s="21" t="s">
        <v>148</v>
      </c>
      <c r="B101" s="21" t="s">
        <v>147</v>
      </c>
      <c r="C101" s="21" t="s">
        <v>43</v>
      </c>
      <c r="D101" s="21" t="s">
        <v>149</v>
      </c>
      <c r="E101" s="21" t="s">
        <v>150</v>
      </c>
      <c r="F101" s="21" t="s">
        <v>546</v>
      </c>
      <c r="G101" s="22">
        <v>14267</v>
      </c>
      <c r="H101" s="22">
        <v>171204</v>
      </c>
      <c r="I101" s="22">
        <v>14267</v>
      </c>
      <c r="J101" s="22">
        <v>171204</v>
      </c>
      <c r="K101" s="22">
        <v>14267</v>
      </c>
      <c r="L101" s="22">
        <v>171204</v>
      </c>
      <c r="M101" s="22">
        <v>14267</v>
      </c>
      <c r="N101" s="22">
        <v>171204</v>
      </c>
      <c r="O101" s="22">
        <v>14267</v>
      </c>
      <c r="P101" s="22">
        <v>171204</v>
      </c>
      <c r="Q101" s="22">
        <v>14267</v>
      </c>
      <c r="R101" s="22">
        <v>171204</v>
      </c>
      <c r="S101" s="22">
        <v>14267</v>
      </c>
      <c r="T101" s="22">
        <v>171204</v>
      </c>
      <c r="U101" s="22">
        <v>14267</v>
      </c>
      <c r="V101" s="22">
        <v>171204</v>
      </c>
      <c r="W101" s="22">
        <v>14267</v>
      </c>
      <c r="X101" s="22">
        <v>171204</v>
      </c>
      <c r="Y101" s="22">
        <v>14267</v>
      </c>
      <c r="Z101" s="22">
        <v>171204</v>
      </c>
      <c r="AA101" s="22">
        <v>14267</v>
      </c>
      <c r="AB101" s="22">
        <v>171204</v>
      </c>
      <c r="AC101" s="22">
        <v>14267</v>
      </c>
      <c r="AD101" s="22">
        <v>171204</v>
      </c>
      <c r="AE101" s="22">
        <v>14267</v>
      </c>
      <c r="AF101" s="22">
        <v>171204</v>
      </c>
      <c r="AG101" s="22">
        <v>14267</v>
      </c>
      <c r="AH101" s="22">
        <v>171204</v>
      </c>
      <c r="AI101" s="22">
        <v>14980</v>
      </c>
      <c r="AJ101" s="22">
        <v>179760</v>
      </c>
      <c r="AK101" s="22">
        <v>14980</v>
      </c>
      <c r="AL101" s="22">
        <v>179760</v>
      </c>
      <c r="AM101" s="22">
        <v>14980</v>
      </c>
      <c r="AN101" s="22">
        <v>179760</v>
      </c>
      <c r="AO101" s="22">
        <v>14980</v>
      </c>
      <c r="AP101" s="22">
        <v>179760</v>
      </c>
      <c r="AQ101" s="22">
        <v>14980</v>
      </c>
      <c r="AR101" s="22">
        <v>179760</v>
      </c>
      <c r="AS101" s="22">
        <v>14980</v>
      </c>
      <c r="AT101" s="22">
        <v>179760</v>
      </c>
      <c r="AU101" s="22">
        <v>14980</v>
      </c>
      <c r="AV101" s="22">
        <v>179760</v>
      </c>
      <c r="AW101" s="22">
        <v>14980</v>
      </c>
      <c r="AX101" s="22">
        <v>179760</v>
      </c>
      <c r="AY101" s="22">
        <v>15729</v>
      </c>
      <c r="AZ101" s="22">
        <v>188748</v>
      </c>
      <c r="BA101" s="22"/>
      <c r="BB101" s="22"/>
      <c r="BC101" s="22"/>
      <c r="BD101" s="22"/>
      <c r="BE101" s="22"/>
      <c r="BF101" s="22"/>
      <c r="BG101" s="22"/>
      <c r="BH101" s="22"/>
    </row>
    <row r="102" spans="1:60" x14ac:dyDescent="0.3">
      <c r="A102" s="21" t="s">
        <v>277</v>
      </c>
      <c r="B102" s="21" t="s">
        <v>276</v>
      </c>
      <c r="C102" s="21" t="s">
        <v>93</v>
      </c>
      <c r="D102" s="21" t="s">
        <v>445</v>
      </c>
      <c r="E102" s="21" t="s">
        <v>262</v>
      </c>
      <c r="F102" s="21" t="s">
        <v>545</v>
      </c>
      <c r="G102" s="22"/>
      <c r="H102" s="22"/>
      <c r="I102" s="22">
        <v>8667</v>
      </c>
      <c r="J102" s="22">
        <v>104004</v>
      </c>
      <c r="K102" s="22">
        <v>8667</v>
      </c>
      <c r="L102" s="22">
        <v>104004</v>
      </c>
      <c r="M102" s="22">
        <v>8667</v>
      </c>
      <c r="N102" s="22">
        <v>104004</v>
      </c>
      <c r="O102" s="22">
        <v>8667</v>
      </c>
      <c r="P102" s="22">
        <v>104004</v>
      </c>
      <c r="Q102" s="22">
        <v>8667</v>
      </c>
      <c r="R102" s="22">
        <v>104004</v>
      </c>
      <c r="S102" s="22">
        <v>8667</v>
      </c>
      <c r="T102" s="22">
        <v>104004</v>
      </c>
      <c r="U102" s="22">
        <v>8667</v>
      </c>
      <c r="V102" s="22">
        <v>104004</v>
      </c>
      <c r="W102" s="22">
        <v>8667</v>
      </c>
      <c r="X102" s="22">
        <v>104004</v>
      </c>
      <c r="Y102" s="22">
        <v>8667</v>
      </c>
      <c r="Z102" s="22">
        <v>104004</v>
      </c>
      <c r="AA102" s="22">
        <v>8667</v>
      </c>
      <c r="AB102" s="22">
        <v>104004</v>
      </c>
      <c r="AC102" s="22">
        <v>8667</v>
      </c>
      <c r="AD102" s="22">
        <v>104004</v>
      </c>
      <c r="AE102" s="22">
        <v>8667</v>
      </c>
      <c r="AF102" s="22">
        <v>104004</v>
      </c>
      <c r="AG102" s="22">
        <v>8667</v>
      </c>
      <c r="AH102" s="22">
        <v>104004</v>
      </c>
      <c r="AI102" s="22">
        <v>9100</v>
      </c>
      <c r="AJ102" s="22">
        <v>109200</v>
      </c>
      <c r="AK102" s="22">
        <v>9100</v>
      </c>
      <c r="AL102" s="22">
        <v>109200</v>
      </c>
      <c r="AM102" s="22">
        <v>9100</v>
      </c>
      <c r="AN102" s="22">
        <v>109200</v>
      </c>
      <c r="AO102" s="22">
        <v>9100</v>
      </c>
      <c r="AP102" s="22">
        <v>109200</v>
      </c>
      <c r="AQ102" s="22">
        <v>9100</v>
      </c>
      <c r="AR102" s="22">
        <v>109200</v>
      </c>
      <c r="AS102" s="22">
        <v>10125</v>
      </c>
      <c r="AT102" s="22">
        <v>121500</v>
      </c>
      <c r="AU102" s="22">
        <v>10125</v>
      </c>
      <c r="AV102" s="22">
        <v>121500</v>
      </c>
      <c r="AW102" s="22">
        <v>10125</v>
      </c>
      <c r="AX102" s="22">
        <v>121500</v>
      </c>
      <c r="AY102" s="22">
        <v>10631</v>
      </c>
      <c r="AZ102" s="22">
        <v>127572</v>
      </c>
      <c r="BA102" s="22">
        <v>10631</v>
      </c>
      <c r="BB102" s="22">
        <v>127572</v>
      </c>
      <c r="BC102" s="22">
        <v>10631</v>
      </c>
      <c r="BD102" s="22">
        <v>127572</v>
      </c>
      <c r="BE102" s="22">
        <v>10631</v>
      </c>
      <c r="BF102" s="22">
        <v>127572</v>
      </c>
      <c r="BG102" s="22">
        <v>10631</v>
      </c>
      <c r="BH102" s="22">
        <v>127572</v>
      </c>
    </row>
    <row r="103" spans="1:60" x14ac:dyDescent="0.3">
      <c r="A103" s="21" t="s">
        <v>508</v>
      </c>
      <c r="B103" s="21" t="s">
        <v>509</v>
      </c>
      <c r="C103" s="21" t="s">
        <v>43</v>
      </c>
      <c r="D103" s="21" t="s">
        <v>510</v>
      </c>
      <c r="E103" s="21" t="s">
        <v>219</v>
      </c>
      <c r="F103" s="21" t="s">
        <v>219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>
        <v>13125</v>
      </c>
      <c r="AV103" s="22">
        <v>157500</v>
      </c>
      <c r="AW103" s="22">
        <v>13125</v>
      </c>
      <c r="AX103" s="22">
        <v>157500</v>
      </c>
      <c r="AY103" s="22">
        <v>13871</v>
      </c>
      <c r="AZ103" s="22">
        <v>166452</v>
      </c>
      <c r="BA103" s="22">
        <v>13871</v>
      </c>
      <c r="BB103" s="22">
        <v>166452</v>
      </c>
      <c r="BC103" s="22">
        <v>13871</v>
      </c>
      <c r="BD103" s="22">
        <v>166452</v>
      </c>
      <c r="BE103" s="22">
        <v>13871</v>
      </c>
      <c r="BF103" s="22">
        <v>166452</v>
      </c>
      <c r="BG103" s="22">
        <v>13871</v>
      </c>
      <c r="BH103" s="22">
        <v>166452</v>
      </c>
    </row>
    <row r="104" spans="1:60" x14ac:dyDescent="0.3">
      <c r="A104" s="21" t="s">
        <v>248</v>
      </c>
      <c r="B104" s="21" t="s">
        <v>284</v>
      </c>
      <c r="C104" s="21" t="s">
        <v>93</v>
      </c>
      <c r="D104" s="21" t="s">
        <v>424</v>
      </c>
      <c r="E104" s="21" t="s">
        <v>273</v>
      </c>
      <c r="F104" s="21" t="s">
        <v>545</v>
      </c>
      <c r="G104" s="22">
        <v>7313</v>
      </c>
      <c r="H104" s="22">
        <v>87756</v>
      </c>
      <c r="I104" s="22">
        <v>7313</v>
      </c>
      <c r="J104" s="22">
        <v>87756</v>
      </c>
      <c r="K104" s="22">
        <v>7313</v>
      </c>
      <c r="L104" s="22">
        <v>87756</v>
      </c>
      <c r="M104" s="22">
        <v>7313</v>
      </c>
      <c r="N104" s="22">
        <v>87756</v>
      </c>
      <c r="O104" s="22">
        <v>7313</v>
      </c>
      <c r="P104" s="22">
        <v>87756</v>
      </c>
      <c r="Q104" s="22">
        <v>7313</v>
      </c>
      <c r="R104" s="22">
        <v>87756</v>
      </c>
      <c r="S104" s="22">
        <v>7313</v>
      </c>
      <c r="T104" s="22">
        <v>87756</v>
      </c>
      <c r="U104" s="22">
        <v>7313</v>
      </c>
      <c r="V104" s="22">
        <v>87756</v>
      </c>
      <c r="W104" s="22">
        <v>7313</v>
      </c>
      <c r="X104" s="22">
        <v>87756</v>
      </c>
      <c r="Y104" s="22">
        <v>7313</v>
      </c>
      <c r="Z104" s="22">
        <v>87756</v>
      </c>
      <c r="AA104" s="22">
        <v>7313</v>
      </c>
      <c r="AB104" s="22">
        <v>87756</v>
      </c>
      <c r="AC104" s="22">
        <v>7313</v>
      </c>
      <c r="AD104" s="22">
        <v>87756</v>
      </c>
      <c r="AE104" s="22">
        <v>7313</v>
      </c>
      <c r="AF104" s="22">
        <v>87756</v>
      </c>
      <c r="AG104" s="22">
        <v>7313</v>
      </c>
      <c r="AH104" s="22">
        <v>87756</v>
      </c>
      <c r="AI104" s="22">
        <v>7679</v>
      </c>
      <c r="AJ104" s="22">
        <v>92148</v>
      </c>
      <c r="AK104" s="22">
        <v>7679</v>
      </c>
      <c r="AL104" s="22">
        <v>92148</v>
      </c>
      <c r="AM104" s="22">
        <v>7679</v>
      </c>
      <c r="AN104" s="22">
        <v>92148</v>
      </c>
      <c r="AO104" s="22">
        <v>8708</v>
      </c>
      <c r="AP104" s="22">
        <v>104496</v>
      </c>
      <c r="AQ104" s="22">
        <v>8708</v>
      </c>
      <c r="AR104" s="22">
        <v>104496</v>
      </c>
      <c r="AS104" s="22">
        <v>8708</v>
      </c>
      <c r="AT104" s="22">
        <v>104496</v>
      </c>
      <c r="AU104" s="22">
        <v>8708</v>
      </c>
      <c r="AV104" s="22">
        <v>104496</v>
      </c>
      <c r="AW104" s="22">
        <v>8708</v>
      </c>
      <c r="AX104" s="22">
        <v>104496</v>
      </c>
      <c r="AY104" s="22">
        <v>9143</v>
      </c>
      <c r="AZ104" s="22">
        <v>109716</v>
      </c>
      <c r="BA104" s="22">
        <v>9143</v>
      </c>
      <c r="BB104" s="22">
        <v>109716</v>
      </c>
      <c r="BC104" s="22">
        <v>9143</v>
      </c>
      <c r="BD104" s="22">
        <v>109716</v>
      </c>
      <c r="BE104" s="22">
        <v>9143</v>
      </c>
      <c r="BF104" s="22">
        <v>109716</v>
      </c>
      <c r="BG104" s="22">
        <v>9143</v>
      </c>
      <c r="BH104" s="22">
        <v>109716</v>
      </c>
    </row>
    <row r="105" spans="1:60" x14ac:dyDescent="0.3">
      <c r="A105" s="21" t="s">
        <v>127</v>
      </c>
      <c r="B105" s="21" t="s">
        <v>126</v>
      </c>
      <c r="C105" s="21" t="s">
        <v>128</v>
      </c>
      <c r="D105" s="21" t="s">
        <v>128</v>
      </c>
      <c r="E105" s="21" t="s">
        <v>123</v>
      </c>
      <c r="F105" s="21" t="s">
        <v>547</v>
      </c>
      <c r="G105" s="22">
        <v>74.463999999999999</v>
      </c>
      <c r="H105" s="22">
        <v>893.56799999999998</v>
      </c>
      <c r="I105" s="22">
        <v>74.463999999999999</v>
      </c>
      <c r="J105" s="22">
        <v>893.56799999999998</v>
      </c>
      <c r="K105" s="22">
        <v>74.463999999999999</v>
      </c>
      <c r="L105" s="22">
        <v>893.56799999999998</v>
      </c>
      <c r="M105" s="22">
        <v>74.463999999999999</v>
      </c>
      <c r="N105" s="22">
        <v>893.56799999999998</v>
      </c>
      <c r="O105" s="22">
        <v>74.463999999999999</v>
      </c>
      <c r="P105" s="22">
        <v>893.56799999999998</v>
      </c>
      <c r="Q105" s="22">
        <v>74.463999999999999</v>
      </c>
      <c r="R105" s="22">
        <v>893.56799999999998</v>
      </c>
      <c r="S105" s="22">
        <v>74.463999999999999</v>
      </c>
      <c r="T105" s="22">
        <v>893.56799999999998</v>
      </c>
      <c r="U105" s="22">
        <v>74.463999999999999</v>
      </c>
      <c r="V105" s="22">
        <v>893.56799999999998</v>
      </c>
      <c r="W105" s="22">
        <v>74.463999999999999</v>
      </c>
      <c r="X105" s="22">
        <v>893.56799999999998</v>
      </c>
      <c r="Y105" s="22">
        <v>74.463999999999999</v>
      </c>
      <c r="Z105" s="22">
        <v>893.56799999999998</v>
      </c>
      <c r="AA105" s="22">
        <v>42.96</v>
      </c>
      <c r="AB105" s="22">
        <v>893.56799999999998</v>
      </c>
      <c r="AC105" s="22">
        <v>42.96</v>
      </c>
      <c r="AD105" s="22">
        <v>893.56799999999998</v>
      </c>
      <c r="AE105" s="22">
        <v>42.96</v>
      </c>
      <c r="AF105" s="22">
        <v>893.56799999999998</v>
      </c>
      <c r="AG105" s="22">
        <v>42.96</v>
      </c>
      <c r="AH105" s="22">
        <v>893.56799999999998</v>
      </c>
      <c r="AI105" s="22">
        <v>45.11</v>
      </c>
      <c r="AJ105" s="22">
        <v>938.28800000000001</v>
      </c>
      <c r="AK105" s="22">
        <v>45.11</v>
      </c>
      <c r="AL105" s="22">
        <v>938.28800000000001</v>
      </c>
      <c r="AM105" s="22">
        <v>45.11</v>
      </c>
      <c r="AN105" s="22">
        <v>938.28800000000001</v>
      </c>
      <c r="AO105" s="22">
        <v>45.11</v>
      </c>
      <c r="AP105" s="22">
        <v>938.28800000000001</v>
      </c>
      <c r="AQ105" s="22">
        <v>45.11</v>
      </c>
      <c r="AR105" s="22">
        <v>938.28800000000001</v>
      </c>
      <c r="AS105" s="22">
        <v>45.11</v>
      </c>
      <c r="AT105" s="22">
        <v>938.28800000000001</v>
      </c>
      <c r="AU105" s="22">
        <v>45.11</v>
      </c>
      <c r="AV105" s="22">
        <v>938.28800000000001</v>
      </c>
      <c r="AW105" s="22">
        <v>45.11</v>
      </c>
      <c r="AX105" s="22">
        <v>938.28800000000001</v>
      </c>
      <c r="AY105" s="22">
        <v>47.37</v>
      </c>
      <c r="AZ105" s="22">
        <v>985.29600000000005</v>
      </c>
      <c r="BA105" s="22">
        <v>47.37</v>
      </c>
      <c r="BB105" s="22">
        <v>985.29600000000005</v>
      </c>
      <c r="BC105" s="22">
        <v>47.37</v>
      </c>
      <c r="BD105" s="22">
        <v>985.29600000000005</v>
      </c>
      <c r="BE105" s="22">
        <v>47.37</v>
      </c>
      <c r="BF105" s="22">
        <v>985.29600000000005</v>
      </c>
      <c r="BG105" s="22">
        <v>47.37</v>
      </c>
      <c r="BH105" s="22">
        <v>985.29600000000005</v>
      </c>
    </row>
    <row r="106" spans="1:60" x14ac:dyDescent="0.3">
      <c r="A106" s="21" t="s">
        <v>11</v>
      </c>
      <c r="B106" s="21" t="s">
        <v>10</v>
      </c>
      <c r="C106" s="21" t="s">
        <v>7</v>
      </c>
      <c r="D106" s="21" t="s">
        <v>12</v>
      </c>
      <c r="E106" s="21" t="s">
        <v>13</v>
      </c>
      <c r="F106" s="21" t="s">
        <v>547</v>
      </c>
      <c r="G106" s="22">
        <v>17084</v>
      </c>
      <c r="H106" s="22">
        <v>205008</v>
      </c>
      <c r="I106" s="22">
        <v>17084</v>
      </c>
      <c r="J106" s="22">
        <v>205008</v>
      </c>
      <c r="K106" s="22">
        <v>17084</v>
      </c>
      <c r="L106" s="22">
        <v>205008</v>
      </c>
      <c r="M106" s="22">
        <v>17084</v>
      </c>
      <c r="N106" s="22">
        <v>205008</v>
      </c>
      <c r="O106" s="22">
        <v>17084</v>
      </c>
      <c r="P106" s="22">
        <v>205008</v>
      </c>
      <c r="Q106" s="22">
        <v>17084</v>
      </c>
      <c r="R106" s="22">
        <v>205008</v>
      </c>
      <c r="S106" s="22">
        <v>17597</v>
      </c>
      <c r="T106" s="22">
        <v>211164</v>
      </c>
      <c r="U106" s="22">
        <v>17597</v>
      </c>
      <c r="V106" s="22">
        <v>211164</v>
      </c>
      <c r="W106" s="22">
        <v>17597</v>
      </c>
      <c r="X106" s="22">
        <v>211164</v>
      </c>
      <c r="Y106" s="22">
        <v>17597</v>
      </c>
      <c r="Z106" s="22">
        <v>211164</v>
      </c>
      <c r="AA106" s="22">
        <v>17597</v>
      </c>
      <c r="AB106" s="22">
        <v>211164</v>
      </c>
      <c r="AC106" s="22">
        <v>17597</v>
      </c>
      <c r="AD106" s="22">
        <v>211164</v>
      </c>
      <c r="AE106" s="22">
        <v>17597</v>
      </c>
      <c r="AF106" s="22">
        <v>211164</v>
      </c>
      <c r="AG106" s="22">
        <v>17597</v>
      </c>
      <c r="AH106" s="22">
        <v>211164</v>
      </c>
      <c r="AI106" s="22">
        <v>18477</v>
      </c>
      <c r="AJ106" s="22">
        <v>221724</v>
      </c>
      <c r="AK106" s="22">
        <v>18477</v>
      </c>
      <c r="AL106" s="22">
        <v>221724</v>
      </c>
      <c r="AM106" s="22">
        <v>18477</v>
      </c>
      <c r="AN106" s="22">
        <v>221724</v>
      </c>
      <c r="AO106" s="22">
        <v>18477</v>
      </c>
      <c r="AP106" s="22">
        <v>221724</v>
      </c>
      <c r="AQ106" s="22">
        <v>18477</v>
      </c>
      <c r="AR106" s="22">
        <v>221724</v>
      </c>
      <c r="AS106" s="22">
        <v>18477</v>
      </c>
      <c r="AT106" s="22">
        <v>221724</v>
      </c>
      <c r="AU106" s="22">
        <v>18477</v>
      </c>
      <c r="AV106" s="22">
        <v>221724</v>
      </c>
      <c r="AW106" s="22">
        <v>18477</v>
      </c>
      <c r="AX106" s="22">
        <v>221724</v>
      </c>
      <c r="AY106" s="22">
        <v>19401</v>
      </c>
      <c r="AZ106" s="22">
        <v>232812</v>
      </c>
      <c r="BA106" s="22">
        <v>19401</v>
      </c>
      <c r="BB106" s="22">
        <v>232812</v>
      </c>
      <c r="BC106" s="22">
        <v>19401</v>
      </c>
      <c r="BD106" s="22">
        <v>232812</v>
      </c>
      <c r="BE106" s="22">
        <v>19401</v>
      </c>
      <c r="BF106" s="22">
        <v>232812</v>
      </c>
      <c r="BG106" s="22">
        <v>19401</v>
      </c>
      <c r="BH106" s="22">
        <v>232812</v>
      </c>
    </row>
    <row r="107" spans="1:60" x14ac:dyDescent="0.3">
      <c r="A107" s="21" t="s">
        <v>19</v>
      </c>
      <c r="B107" s="21" t="s">
        <v>18</v>
      </c>
      <c r="C107" s="21" t="s">
        <v>7</v>
      </c>
      <c r="D107" s="21" t="s">
        <v>20</v>
      </c>
      <c r="E107" s="21" t="s">
        <v>21</v>
      </c>
      <c r="F107" s="21" t="s">
        <v>547</v>
      </c>
      <c r="G107" s="22">
        <v>16250</v>
      </c>
      <c r="H107" s="22">
        <v>195000</v>
      </c>
      <c r="I107" s="22">
        <v>16250</v>
      </c>
      <c r="J107" s="22">
        <v>195000</v>
      </c>
      <c r="K107" s="22">
        <v>16250</v>
      </c>
      <c r="L107" s="22">
        <v>195000</v>
      </c>
      <c r="M107" s="22">
        <v>16250</v>
      </c>
      <c r="N107" s="22">
        <v>195000</v>
      </c>
      <c r="O107" s="22">
        <v>16250</v>
      </c>
      <c r="P107" s="22">
        <v>195000</v>
      </c>
      <c r="Q107" s="22">
        <v>16250</v>
      </c>
      <c r="R107" s="22">
        <v>195000</v>
      </c>
      <c r="S107" s="22">
        <v>16738</v>
      </c>
      <c r="T107" s="22">
        <v>200856</v>
      </c>
      <c r="U107" s="22">
        <v>16738</v>
      </c>
      <c r="V107" s="22">
        <v>200856</v>
      </c>
      <c r="W107" s="22">
        <v>16738</v>
      </c>
      <c r="X107" s="22">
        <v>200856</v>
      </c>
      <c r="Y107" s="22">
        <v>16738</v>
      </c>
      <c r="Z107" s="22">
        <v>200856</v>
      </c>
      <c r="AA107" s="22">
        <v>16738</v>
      </c>
      <c r="AB107" s="22">
        <v>200856</v>
      </c>
      <c r="AC107" s="22">
        <v>16738</v>
      </c>
      <c r="AD107" s="22">
        <v>200856</v>
      </c>
      <c r="AE107" s="22">
        <v>16738</v>
      </c>
      <c r="AF107" s="22">
        <v>200856</v>
      </c>
      <c r="AG107" s="22">
        <v>16738</v>
      </c>
      <c r="AH107" s="22">
        <v>200856</v>
      </c>
      <c r="AI107" s="22">
        <v>17575</v>
      </c>
      <c r="AJ107" s="22">
        <v>210900</v>
      </c>
      <c r="AK107" s="22">
        <v>17575</v>
      </c>
      <c r="AL107" s="22">
        <v>210900</v>
      </c>
      <c r="AM107" s="22">
        <v>17575</v>
      </c>
      <c r="AN107" s="22">
        <v>210900</v>
      </c>
      <c r="AO107" s="22">
        <v>17575</v>
      </c>
      <c r="AP107" s="22">
        <v>210900</v>
      </c>
      <c r="AQ107" s="22">
        <v>17575</v>
      </c>
      <c r="AR107" s="22">
        <v>210900</v>
      </c>
      <c r="AS107" s="22">
        <v>17575</v>
      </c>
      <c r="AT107" s="22">
        <v>210900</v>
      </c>
      <c r="AU107" s="22">
        <v>17575</v>
      </c>
      <c r="AV107" s="22">
        <v>210900</v>
      </c>
      <c r="AW107" s="22">
        <v>17575</v>
      </c>
      <c r="AX107" s="22">
        <v>210900</v>
      </c>
      <c r="AY107" s="22">
        <v>18454</v>
      </c>
      <c r="AZ107" s="22">
        <v>221448</v>
      </c>
      <c r="BA107" s="22">
        <v>18454</v>
      </c>
      <c r="BB107" s="22">
        <v>221448</v>
      </c>
      <c r="BC107" s="22">
        <v>18454</v>
      </c>
      <c r="BD107" s="22">
        <v>221448</v>
      </c>
      <c r="BE107" s="22">
        <v>18454</v>
      </c>
      <c r="BF107" s="22">
        <v>221448</v>
      </c>
      <c r="BG107" s="22">
        <v>18454</v>
      </c>
      <c r="BH107" s="22">
        <v>221448</v>
      </c>
    </row>
    <row r="108" spans="1:60" x14ac:dyDescent="0.3">
      <c r="A108" s="21" t="s">
        <v>321</v>
      </c>
      <c r="B108" s="21" t="s">
        <v>320</v>
      </c>
      <c r="C108" s="21" t="s">
        <v>43</v>
      </c>
      <c r="D108" s="21" t="s">
        <v>322</v>
      </c>
      <c r="E108" s="21" t="s">
        <v>323</v>
      </c>
      <c r="F108" s="21" t="s">
        <v>669</v>
      </c>
      <c r="G108" s="22">
        <v>11217</v>
      </c>
      <c r="H108" s="22">
        <v>134604</v>
      </c>
      <c r="I108" s="22">
        <v>11217</v>
      </c>
      <c r="J108" s="22">
        <v>134604</v>
      </c>
      <c r="K108" s="22">
        <v>11217</v>
      </c>
      <c r="L108" s="22">
        <v>134604</v>
      </c>
      <c r="M108" s="22">
        <v>11217</v>
      </c>
      <c r="N108" s="22">
        <v>134604</v>
      </c>
      <c r="O108" s="22">
        <v>11217</v>
      </c>
      <c r="P108" s="22">
        <v>134604</v>
      </c>
      <c r="Q108" s="22">
        <v>11217</v>
      </c>
      <c r="R108" s="22">
        <v>134604</v>
      </c>
      <c r="S108" s="22">
        <v>11217</v>
      </c>
      <c r="T108" s="22">
        <v>134604</v>
      </c>
      <c r="U108" s="22">
        <v>11217</v>
      </c>
      <c r="V108" s="22">
        <v>134604</v>
      </c>
      <c r="W108" s="22">
        <v>11217</v>
      </c>
      <c r="X108" s="22">
        <v>134604</v>
      </c>
      <c r="Y108" s="22">
        <v>11217</v>
      </c>
      <c r="Z108" s="22">
        <v>134604</v>
      </c>
      <c r="AA108" s="22">
        <v>11217</v>
      </c>
      <c r="AB108" s="22">
        <v>134604</v>
      </c>
      <c r="AC108" s="22">
        <v>11217</v>
      </c>
      <c r="AD108" s="22">
        <v>134604</v>
      </c>
      <c r="AE108" s="22">
        <v>11217</v>
      </c>
      <c r="AF108" s="22">
        <v>134604</v>
      </c>
      <c r="AG108" s="22">
        <v>11217</v>
      </c>
      <c r="AH108" s="22">
        <v>134604</v>
      </c>
      <c r="AI108" s="22">
        <v>11778</v>
      </c>
      <c r="AJ108" s="22">
        <v>141336</v>
      </c>
      <c r="AK108" s="22">
        <v>11778</v>
      </c>
      <c r="AL108" s="22">
        <v>141336</v>
      </c>
      <c r="AM108" s="22">
        <v>11778</v>
      </c>
      <c r="AN108" s="22">
        <v>141336</v>
      </c>
      <c r="AO108" s="22">
        <v>11778</v>
      </c>
      <c r="AP108" s="22">
        <v>141336</v>
      </c>
      <c r="AQ108" s="22">
        <v>11778</v>
      </c>
      <c r="AR108" s="22">
        <v>141336</v>
      </c>
      <c r="AS108" s="22">
        <v>11778</v>
      </c>
      <c r="AT108" s="22">
        <v>141336</v>
      </c>
      <c r="AU108" s="22">
        <v>11778</v>
      </c>
      <c r="AV108" s="22">
        <v>141336</v>
      </c>
      <c r="AW108" s="22">
        <v>11778</v>
      </c>
      <c r="AX108" s="22">
        <v>141336</v>
      </c>
      <c r="AY108" s="22">
        <v>12367</v>
      </c>
      <c r="AZ108" s="22">
        <v>148404</v>
      </c>
      <c r="BA108" s="22">
        <v>12367</v>
      </c>
      <c r="BB108" s="22">
        <v>148404</v>
      </c>
      <c r="BC108" s="22">
        <v>12367</v>
      </c>
      <c r="BD108" s="22">
        <v>148404</v>
      </c>
      <c r="BE108" s="22">
        <v>12367</v>
      </c>
      <c r="BF108" s="22">
        <v>148404</v>
      </c>
      <c r="BG108" s="22">
        <v>12367</v>
      </c>
      <c r="BH108" s="22">
        <v>148404</v>
      </c>
    </row>
    <row r="109" spans="1:60" x14ac:dyDescent="0.3">
      <c r="A109" s="21" t="s">
        <v>383</v>
      </c>
      <c r="B109" s="21" t="s">
        <v>384</v>
      </c>
      <c r="C109" s="21" t="s">
        <v>7</v>
      </c>
      <c r="D109" s="21" t="s">
        <v>425</v>
      </c>
      <c r="E109" s="21" t="s">
        <v>38</v>
      </c>
      <c r="F109" s="21" t="s">
        <v>547</v>
      </c>
      <c r="G109" s="22">
        <v>15540</v>
      </c>
      <c r="H109" s="22">
        <v>186480</v>
      </c>
      <c r="I109" s="22">
        <v>15540</v>
      </c>
      <c r="J109" s="22">
        <v>186480</v>
      </c>
      <c r="K109" s="22">
        <v>15540</v>
      </c>
      <c r="L109" s="22">
        <v>186480</v>
      </c>
      <c r="M109" s="22">
        <v>15540</v>
      </c>
      <c r="N109" s="22">
        <v>186480</v>
      </c>
      <c r="O109" s="22">
        <v>16006</v>
      </c>
      <c r="P109" s="22">
        <v>192072</v>
      </c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</row>
    <row r="110" spans="1:60" x14ac:dyDescent="0.3">
      <c r="A110" s="21" t="s">
        <v>385</v>
      </c>
      <c r="B110" s="21" t="s">
        <v>386</v>
      </c>
      <c r="C110" s="21" t="s">
        <v>43</v>
      </c>
      <c r="D110" s="21" t="s">
        <v>426</v>
      </c>
      <c r="E110" s="21" t="s">
        <v>443</v>
      </c>
      <c r="F110" s="21" t="s">
        <v>545</v>
      </c>
      <c r="G110" s="22">
        <v>13366</v>
      </c>
      <c r="H110" s="22">
        <v>160392</v>
      </c>
      <c r="I110" s="22">
        <v>13366</v>
      </c>
      <c r="J110" s="22">
        <v>160392</v>
      </c>
      <c r="K110" s="22">
        <v>13366</v>
      </c>
      <c r="L110" s="22">
        <v>160392</v>
      </c>
      <c r="M110" s="22">
        <v>13366</v>
      </c>
      <c r="N110" s="22">
        <v>160392</v>
      </c>
      <c r="O110" s="22">
        <v>13366</v>
      </c>
      <c r="P110" s="22">
        <v>160392</v>
      </c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</row>
    <row r="111" spans="1:60" x14ac:dyDescent="0.3">
      <c r="A111" s="21" t="s">
        <v>65</v>
      </c>
      <c r="B111" s="21" t="s">
        <v>64</v>
      </c>
      <c r="C111" s="21" t="s">
        <v>66</v>
      </c>
      <c r="D111" s="21" t="s">
        <v>66</v>
      </c>
      <c r="E111" s="21" t="s">
        <v>438</v>
      </c>
      <c r="F111" s="21" t="s">
        <v>547</v>
      </c>
      <c r="G111" s="22"/>
      <c r="H111" s="22"/>
      <c r="I111" s="22">
        <v>9750</v>
      </c>
      <c r="J111" s="22">
        <v>117000</v>
      </c>
      <c r="K111" s="22">
        <v>9750</v>
      </c>
      <c r="L111" s="22">
        <v>117000</v>
      </c>
      <c r="M111" s="22">
        <v>9750</v>
      </c>
      <c r="N111" s="22">
        <v>117000</v>
      </c>
      <c r="O111" s="22">
        <v>9750</v>
      </c>
      <c r="P111" s="22">
        <v>117000</v>
      </c>
      <c r="Q111" s="22">
        <v>9750</v>
      </c>
      <c r="R111" s="22">
        <v>117000</v>
      </c>
      <c r="S111" s="22">
        <v>9750</v>
      </c>
      <c r="T111" s="22">
        <v>117000</v>
      </c>
      <c r="U111" s="22">
        <v>9750</v>
      </c>
      <c r="V111" s="22">
        <v>117000</v>
      </c>
      <c r="W111" s="22">
        <v>9750</v>
      </c>
      <c r="X111" s="22">
        <v>117000</v>
      </c>
      <c r="Y111" s="22">
        <v>9750</v>
      </c>
      <c r="Z111" s="22">
        <v>117000</v>
      </c>
      <c r="AA111" s="22">
        <v>9750</v>
      </c>
      <c r="AB111" s="22">
        <v>117000</v>
      </c>
      <c r="AC111" s="22">
        <v>9750</v>
      </c>
      <c r="AD111" s="22">
        <v>117000</v>
      </c>
      <c r="AE111" s="22">
        <v>9750</v>
      </c>
      <c r="AF111" s="22">
        <v>117000</v>
      </c>
      <c r="AG111" s="22">
        <v>9750</v>
      </c>
      <c r="AH111" s="22">
        <v>117000</v>
      </c>
      <c r="AI111" s="22">
        <v>10238</v>
      </c>
      <c r="AJ111" s="22">
        <v>122856</v>
      </c>
      <c r="AK111" s="22">
        <v>10238</v>
      </c>
      <c r="AL111" s="22">
        <v>122856</v>
      </c>
      <c r="AM111" s="22">
        <v>10238</v>
      </c>
      <c r="AN111" s="22">
        <v>122856</v>
      </c>
      <c r="AO111" s="22">
        <v>10238</v>
      </c>
      <c r="AP111" s="22">
        <v>122856</v>
      </c>
      <c r="AQ111" s="22">
        <v>10238</v>
      </c>
      <c r="AR111" s="22">
        <v>122856</v>
      </c>
      <c r="AS111" s="22">
        <v>10238</v>
      </c>
      <c r="AT111" s="22">
        <v>122856</v>
      </c>
      <c r="AU111" s="22">
        <v>10238</v>
      </c>
      <c r="AV111" s="22">
        <v>122856</v>
      </c>
      <c r="AW111" s="22">
        <v>10238</v>
      </c>
      <c r="AX111" s="22">
        <v>122856</v>
      </c>
      <c r="AY111" s="22">
        <v>10750</v>
      </c>
      <c r="AZ111" s="22">
        <v>129000</v>
      </c>
      <c r="BA111" s="22">
        <v>10750</v>
      </c>
      <c r="BB111" s="22">
        <v>129000</v>
      </c>
      <c r="BC111" s="22">
        <v>10750</v>
      </c>
      <c r="BD111" s="22">
        <v>129000</v>
      </c>
      <c r="BE111" s="22">
        <v>10750</v>
      </c>
      <c r="BF111" s="22">
        <v>129000</v>
      </c>
      <c r="BG111" s="22">
        <v>10750</v>
      </c>
      <c r="BH111" s="22">
        <v>129000</v>
      </c>
    </row>
    <row r="112" spans="1:60" x14ac:dyDescent="0.3">
      <c r="A112" s="21" t="s">
        <v>387</v>
      </c>
      <c r="B112" s="21" t="s">
        <v>388</v>
      </c>
      <c r="C112" s="21" t="s">
        <v>66</v>
      </c>
      <c r="D112" s="21" t="s">
        <v>427</v>
      </c>
      <c r="E112" s="21" t="s">
        <v>85</v>
      </c>
      <c r="F112" s="21" t="s">
        <v>547</v>
      </c>
      <c r="G112" s="22">
        <v>8840</v>
      </c>
      <c r="H112" s="22">
        <v>106080</v>
      </c>
      <c r="I112" s="22">
        <v>8840</v>
      </c>
      <c r="J112" s="22">
        <v>106080</v>
      </c>
      <c r="K112" s="22">
        <v>8840</v>
      </c>
      <c r="L112" s="22">
        <v>106080</v>
      </c>
      <c r="M112" s="22">
        <v>8840</v>
      </c>
      <c r="N112" s="22">
        <v>106080</v>
      </c>
      <c r="O112" s="22">
        <v>8840</v>
      </c>
      <c r="P112" s="22">
        <v>106080</v>
      </c>
      <c r="Q112" s="22">
        <v>8840</v>
      </c>
      <c r="R112" s="22">
        <v>106080</v>
      </c>
      <c r="S112" s="22">
        <v>8840</v>
      </c>
      <c r="T112" s="22">
        <v>106080</v>
      </c>
      <c r="U112" s="22">
        <v>8840</v>
      </c>
      <c r="V112" s="22">
        <v>106080</v>
      </c>
      <c r="W112" s="22">
        <v>8840</v>
      </c>
      <c r="X112" s="22">
        <v>106080</v>
      </c>
      <c r="Y112" s="22">
        <v>8840</v>
      </c>
      <c r="Z112" s="22">
        <v>106080</v>
      </c>
      <c r="AA112" s="22">
        <v>8840</v>
      </c>
      <c r="AB112" s="22">
        <v>106080</v>
      </c>
      <c r="AC112" s="22">
        <v>8840</v>
      </c>
      <c r="AD112" s="22">
        <v>106080</v>
      </c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</row>
    <row r="113" spans="1:60" x14ac:dyDescent="0.3">
      <c r="A113" s="21" t="s">
        <v>36</v>
      </c>
      <c r="B113" s="21" t="s">
        <v>35</v>
      </c>
      <c r="C113" s="21" t="s">
        <v>7</v>
      </c>
      <c r="D113" s="21" t="s">
        <v>37</v>
      </c>
      <c r="E113" s="21" t="s">
        <v>38</v>
      </c>
      <c r="F113" s="21" t="s">
        <v>547</v>
      </c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>
        <v>16100</v>
      </c>
      <c r="R113" s="22">
        <v>193200</v>
      </c>
      <c r="S113" s="22">
        <v>16100</v>
      </c>
      <c r="T113" s="22">
        <v>193200</v>
      </c>
      <c r="U113" s="22">
        <v>16100</v>
      </c>
      <c r="V113" s="22">
        <v>193200</v>
      </c>
      <c r="W113" s="22">
        <v>16100</v>
      </c>
      <c r="X113" s="22">
        <v>193200</v>
      </c>
      <c r="Y113" s="22">
        <v>16100</v>
      </c>
      <c r="Z113" s="22">
        <v>193200</v>
      </c>
      <c r="AA113" s="22">
        <v>16100</v>
      </c>
      <c r="AB113" s="22">
        <v>193200</v>
      </c>
      <c r="AC113" s="22">
        <v>16100</v>
      </c>
      <c r="AD113" s="22">
        <v>193200</v>
      </c>
      <c r="AE113" s="22">
        <v>16100</v>
      </c>
      <c r="AF113" s="22">
        <v>193200</v>
      </c>
      <c r="AG113" s="22">
        <v>16100</v>
      </c>
      <c r="AH113" s="22">
        <v>193200</v>
      </c>
      <c r="AI113" s="22">
        <v>16100</v>
      </c>
      <c r="AJ113" s="22">
        <v>193200</v>
      </c>
      <c r="AK113" s="22">
        <v>16100</v>
      </c>
      <c r="AL113" s="22">
        <v>193200</v>
      </c>
      <c r="AM113" s="22">
        <v>16100</v>
      </c>
      <c r="AN113" s="22">
        <v>193200</v>
      </c>
      <c r="AO113" s="22">
        <v>16100</v>
      </c>
      <c r="AP113" s="22">
        <v>193200</v>
      </c>
      <c r="AQ113" s="22">
        <v>16100</v>
      </c>
      <c r="AR113" s="22">
        <v>193200</v>
      </c>
      <c r="AS113" s="22">
        <v>16100</v>
      </c>
      <c r="AT113" s="22">
        <v>193200</v>
      </c>
      <c r="AU113" s="22">
        <v>16100</v>
      </c>
      <c r="AV113" s="22">
        <v>193200</v>
      </c>
      <c r="AW113" s="22">
        <v>16100</v>
      </c>
      <c r="AX113" s="22">
        <v>193200</v>
      </c>
      <c r="AY113" s="22">
        <v>16905</v>
      </c>
      <c r="AZ113" s="22">
        <v>202860</v>
      </c>
      <c r="BA113" s="22">
        <v>16905</v>
      </c>
      <c r="BB113" s="22">
        <v>202860</v>
      </c>
      <c r="BC113" s="22">
        <v>16905</v>
      </c>
      <c r="BD113" s="22">
        <v>202860</v>
      </c>
      <c r="BE113" s="22">
        <v>16905</v>
      </c>
      <c r="BF113" s="22">
        <v>202860</v>
      </c>
      <c r="BG113" s="22">
        <v>16905</v>
      </c>
      <c r="BH113" s="22">
        <v>202860</v>
      </c>
    </row>
    <row r="114" spans="1:60" x14ac:dyDescent="0.3">
      <c r="A114" s="21" t="s">
        <v>88</v>
      </c>
      <c r="B114" s="21" t="s">
        <v>290</v>
      </c>
      <c r="C114" s="21" t="s">
        <v>93</v>
      </c>
      <c r="D114" s="21" t="s">
        <v>463</v>
      </c>
      <c r="E114" s="21" t="s">
        <v>291</v>
      </c>
      <c r="F114" s="21" t="s">
        <v>545</v>
      </c>
      <c r="G114" s="22">
        <v>6995</v>
      </c>
      <c r="H114" s="22">
        <v>83940</v>
      </c>
      <c r="I114" s="22">
        <v>6995</v>
      </c>
      <c r="J114" s="22">
        <v>83940</v>
      </c>
      <c r="K114" s="22">
        <v>6995</v>
      </c>
      <c r="L114" s="22">
        <v>83940</v>
      </c>
      <c r="M114" s="22">
        <v>6995</v>
      </c>
      <c r="N114" s="22">
        <v>83940</v>
      </c>
      <c r="O114" s="22">
        <v>6995</v>
      </c>
      <c r="P114" s="22">
        <v>83940</v>
      </c>
      <c r="Q114" s="22">
        <v>6995</v>
      </c>
      <c r="R114" s="22">
        <v>83940</v>
      </c>
      <c r="S114" s="22">
        <v>6995</v>
      </c>
      <c r="T114" s="22">
        <v>83940</v>
      </c>
      <c r="U114" s="22">
        <v>6995</v>
      </c>
      <c r="V114" s="22">
        <v>83940</v>
      </c>
      <c r="W114" s="22">
        <v>6995</v>
      </c>
      <c r="X114" s="22">
        <v>83940</v>
      </c>
      <c r="Y114" s="22">
        <v>6995</v>
      </c>
      <c r="Z114" s="22">
        <v>83940</v>
      </c>
      <c r="AA114" s="22">
        <v>8100</v>
      </c>
      <c r="AB114" s="22">
        <v>97200</v>
      </c>
      <c r="AC114" s="22">
        <v>8100</v>
      </c>
      <c r="AD114" s="22">
        <v>97200</v>
      </c>
      <c r="AE114" s="22">
        <v>8100</v>
      </c>
      <c r="AF114" s="22">
        <v>97200</v>
      </c>
      <c r="AG114" s="22">
        <v>8100</v>
      </c>
      <c r="AH114" s="22">
        <v>97200</v>
      </c>
      <c r="AI114" s="22">
        <v>8505</v>
      </c>
      <c r="AJ114" s="22">
        <v>102060</v>
      </c>
      <c r="AK114" s="22">
        <v>8505</v>
      </c>
      <c r="AL114" s="22">
        <v>102060</v>
      </c>
      <c r="AM114" s="22">
        <v>8505</v>
      </c>
      <c r="AN114" s="22">
        <v>102060</v>
      </c>
      <c r="AO114" s="22">
        <v>8505</v>
      </c>
      <c r="AP114" s="22">
        <v>102060</v>
      </c>
      <c r="AQ114" s="22">
        <v>8505</v>
      </c>
      <c r="AR114" s="22">
        <v>102060</v>
      </c>
      <c r="AS114" s="22">
        <v>8505</v>
      </c>
      <c r="AT114" s="22">
        <v>102060</v>
      </c>
      <c r="AU114" s="22">
        <v>8505</v>
      </c>
      <c r="AV114" s="22">
        <v>102060</v>
      </c>
      <c r="AW114" s="22">
        <v>8505</v>
      </c>
      <c r="AX114" s="22">
        <v>102060</v>
      </c>
      <c r="AY114" s="22">
        <v>8930</v>
      </c>
      <c r="AZ114" s="22">
        <v>107160</v>
      </c>
      <c r="BA114" s="22">
        <v>8930</v>
      </c>
      <c r="BB114" s="22">
        <v>107160</v>
      </c>
      <c r="BC114" s="22">
        <v>8930</v>
      </c>
      <c r="BD114" s="22">
        <v>107160</v>
      </c>
      <c r="BE114" s="22">
        <v>8930</v>
      </c>
      <c r="BF114" s="22">
        <v>107160</v>
      </c>
      <c r="BG114" s="22">
        <v>8930</v>
      </c>
      <c r="BH114" s="22">
        <v>107160</v>
      </c>
    </row>
    <row r="115" spans="1:60" x14ac:dyDescent="0.3">
      <c r="A115" s="21" t="s">
        <v>494</v>
      </c>
      <c r="B115" s="21" t="s">
        <v>495</v>
      </c>
      <c r="C115" s="21" t="s">
        <v>93</v>
      </c>
      <c r="D115" s="21" t="s">
        <v>124</v>
      </c>
      <c r="E115" s="21" t="s">
        <v>125</v>
      </c>
      <c r="F115" s="21" t="s">
        <v>547</v>
      </c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>
        <v>2240.1</v>
      </c>
      <c r="AR115" s="22">
        <v>26881.200000000001</v>
      </c>
      <c r="AS115" s="22">
        <v>2240.1</v>
      </c>
      <c r="AT115" s="22">
        <v>26881.200000000001</v>
      </c>
      <c r="AU115" s="22">
        <v>2240.1</v>
      </c>
      <c r="AV115" s="22">
        <v>26881.200000000001</v>
      </c>
      <c r="AW115" s="22">
        <v>2240.1</v>
      </c>
      <c r="AX115" s="22">
        <v>26881.200000000001</v>
      </c>
      <c r="AY115" s="22">
        <v>2240.1</v>
      </c>
      <c r="AZ115" s="22">
        <v>26881.200000000001</v>
      </c>
      <c r="BA115" s="22">
        <v>2240.1</v>
      </c>
      <c r="BB115" s="22">
        <v>26881.200000000001</v>
      </c>
      <c r="BC115" s="22">
        <v>2240.1</v>
      </c>
      <c r="BD115" s="22">
        <v>26881.200000000001</v>
      </c>
      <c r="BE115" s="22">
        <v>2240.1</v>
      </c>
      <c r="BF115" s="22">
        <v>26881.200000000001</v>
      </c>
      <c r="BG115" s="22">
        <v>2240.1</v>
      </c>
      <c r="BH115" s="22">
        <v>26881.200000000001</v>
      </c>
    </row>
    <row r="116" spans="1:60" x14ac:dyDescent="0.3">
      <c r="A116" s="21" t="s">
        <v>175</v>
      </c>
      <c r="B116" s="21" t="s">
        <v>174</v>
      </c>
      <c r="C116" s="21" t="s">
        <v>93</v>
      </c>
      <c r="D116" s="21" t="s">
        <v>176</v>
      </c>
      <c r="E116" s="21" t="s">
        <v>150</v>
      </c>
      <c r="F116" s="21" t="s">
        <v>546</v>
      </c>
      <c r="G116" s="22">
        <v>9452</v>
      </c>
      <c r="H116" s="22">
        <v>113424</v>
      </c>
      <c r="I116" s="22">
        <v>9452</v>
      </c>
      <c r="J116" s="22">
        <v>113424</v>
      </c>
      <c r="K116" s="22">
        <v>9452</v>
      </c>
      <c r="L116" s="22">
        <v>113424</v>
      </c>
      <c r="M116" s="22">
        <v>9452</v>
      </c>
      <c r="N116" s="22">
        <v>113424</v>
      </c>
      <c r="O116" s="22">
        <v>9452</v>
      </c>
      <c r="P116" s="22">
        <v>113424</v>
      </c>
      <c r="Q116" s="22">
        <v>9452</v>
      </c>
      <c r="R116" s="22">
        <v>113424</v>
      </c>
      <c r="S116" s="22">
        <v>9452</v>
      </c>
      <c r="T116" s="22">
        <v>113424</v>
      </c>
      <c r="U116" s="22">
        <v>9452</v>
      </c>
      <c r="V116" s="22">
        <v>113424</v>
      </c>
      <c r="W116" s="22">
        <v>9452</v>
      </c>
      <c r="X116" s="22">
        <v>113424</v>
      </c>
      <c r="Y116" s="22">
        <v>9452</v>
      </c>
      <c r="Z116" s="22">
        <v>113424</v>
      </c>
      <c r="AA116" s="22">
        <v>9452</v>
      </c>
      <c r="AB116" s="22">
        <v>113424</v>
      </c>
      <c r="AC116" s="22">
        <v>9452</v>
      </c>
      <c r="AD116" s="22">
        <v>113424</v>
      </c>
      <c r="AE116" s="22">
        <v>9452</v>
      </c>
      <c r="AF116" s="22">
        <v>113424</v>
      </c>
      <c r="AG116" s="22">
        <v>9452</v>
      </c>
      <c r="AH116" s="22">
        <v>113424</v>
      </c>
      <c r="AI116" s="22">
        <v>9925</v>
      </c>
      <c r="AJ116" s="22">
        <v>119100</v>
      </c>
      <c r="AK116" s="22">
        <v>9925</v>
      </c>
      <c r="AL116" s="22">
        <v>119100</v>
      </c>
      <c r="AM116" s="22">
        <v>9925</v>
      </c>
      <c r="AN116" s="22">
        <v>119100</v>
      </c>
      <c r="AO116" s="22">
        <v>9925</v>
      </c>
      <c r="AP116" s="22">
        <v>119100</v>
      </c>
      <c r="AQ116" s="22">
        <v>9925</v>
      </c>
      <c r="AR116" s="22">
        <v>119100</v>
      </c>
      <c r="AS116" s="22">
        <v>9925</v>
      </c>
      <c r="AT116" s="22">
        <v>119100</v>
      </c>
      <c r="AU116" s="22">
        <v>9925</v>
      </c>
      <c r="AV116" s="22">
        <v>119100</v>
      </c>
      <c r="AW116" s="22">
        <v>9925</v>
      </c>
      <c r="AX116" s="22">
        <v>119100</v>
      </c>
      <c r="AY116" s="22">
        <v>10421</v>
      </c>
      <c r="AZ116" s="22">
        <v>125052</v>
      </c>
      <c r="BA116" s="22">
        <v>10421</v>
      </c>
      <c r="BB116" s="22">
        <v>125052</v>
      </c>
      <c r="BC116" s="22">
        <v>10421</v>
      </c>
      <c r="BD116" s="22">
        <v>125052</v>
      </c>
      <c r="BE116" s="22">
        <v>10421</v>
      </c>
      <c r="BF116" s="22">
        <v>125052</v>
      </c>
      <c r="BG116" s="22">
        <v>10421</v>
      </c>
      <c r="BH116" s="22">
        <v>125052</v>
      </c>
    </row>
    <row r="117" spans="1:60" x14ac:dyDescent="0.3">
      <c r="A117" s="21" t="s">
        <v>134</v>
      </c>
      <c r="B117" s="21" t="s">
        <v>133</v>
      </c>
      <c r="C117" s="21" t="s">
        <v>43</v>
      </c>
      <c r="D117" s="21" t="s">
        <v>135</v>
      </c>
      <c r="E117" s="21" t="s">
        <v>136</v>
      </c>
      <c r="F117" s="21" t="s">
        <v>546</v>
      </c>
      <c r="G117" s="22">
        <v>16050</v>
      </c>
      <c r="H117" s="22">
        <v>192600</v>
      </c>
      <c r="I117" s="22">
        <v>16050</v>
      </c>
      <c r="J117" s="22">
        <v>192600</v>
      </c>
      <c r="K117" s="22">
        <v>16050</v>
      </c>
      <c r="L117" s="22">
        <v>192600</v>
      </c>
      <c r="M117" s="22">
        <v>16050</v>
      </c>
      <c r="N117" s="22">
        <v>192600</v>
      </c>
      <c r="O117" s="22">
        <v>16050</v>
      </c>
      <c r="P117" s="22">
        <v>192600</v>
      </c>
      <c r="Q117" s="22">
        <v>16050</v>
      </c>
      <c r="R117" s="22">
        <v>192600</v>
      </c>
      <c r="S117" s="22">
        <v>16050</v>
      </c>
      <c r="T117" s="22">
        <v>192600</v>
      </c>
      <c r="U117" s="22">
        <v>16050</v>
      </c>
      <c r="V117" s="22">
        <v>192600</v>
      </c>
      <c r="W117" s="22">
        <v>16050</v>
      </c>
      <c r="X117" s="22">
        <v>192600</v>
      </c>
      <c r="Y117" s="22">
        <v>16050</v>
      </c>
      <c r="Z117" s="22">
        <v>192600</v>
      </c>
      <c r="AA117" s="22">
        <v>16050</v>
      </c>
      <c r="AB117" s="22">
        <v>192600</v>
      </c>
      <c r="AC117" s="22">
        <v>16050</v>
      </c>
      <c r="AD117" s="22">
        <v>192600</v>
      </c>
      <c r="AE117" s="22">
        <v>16050</v>
      </c>
      <c r="AF117" s="22">
        <v>192600</v>
      </c>
      <c r="AG117" s="22">
        <v>16050</v>
      </c>
      <c r="AH117" s="22">
        <v>192600</v>
      </c>
      <c r="AI117" s="22">
        <v>16853</v>
      </c>
      <c r="AJ117" s="22">
        <v>202236</v>
      </c>
      <c r="AK117" s="22">
        <v>16853</v>
      </c>
      <c r="AL117" s="22">
        <v>202236</v>
      </c>
      <c r="AM117" s="22">
        <v>16853</v>
      </c>
      <c r="AN117" s="22">
        <v>202236</v>
      </c>
      <c r="AO117" s="22">
        <v>16853</v>
      </c>
      <c r="AP117" s="22">
        <v>202236</v>
      </c>
      <c r="AQ117" s="22">
        <v>16853</v>
      </c>
      <c r="AR117" s="22">
        <v>202236</v>
      </c>
      <c r="AS117" s="22">
        <v>16853</v>
      </c>
      <c r="AT117" s="22">
        <v>202236</v>
      </c>
      <c r="AU117" s="22">
        <v>16853</v>
      </c>
      <c r="AV117" s="22">
        <v>202236</v>
      </c>
      <c r="AW117" s="22">
        <v>16853</v>
      </c>
      <c r="AX117" s="22">
        <v>202236</v>
      </c>
      <c r="AY117" s="22">
        <v>17696</v>
      </c>
      <c r="AZ117" s="22">
        <v>212352</v>
      </c>
      <c r="BA117" s="22">
        <v>17696</v>
      </c>
      <c r="BB117" s="22">
        <v>212352</v>
      </c>
      <c r="BC117" s="22"/>
      <c r="BD117" s="22"/>
      <c r="BE117" s="22"/>
      <c r="BF117" s="22"/>
      <c r="BG117" s="22"/>
      <c r="BH117" s="22"/>
    </row>
    <row r="118" spans="1:60" x14ac:dyDescent="0.3">
      <c r="A118" s="21" t="s">
        <v>178</v>
      </c>
      <c r="B118" s="21" t="s">
        <v>177</v>
      </c>
      <c r="C118" s="21" t="s">
        <v>93</v>
      </c>
      <c r="D118" s="21" t="s">
        <v>179</v>
      </c>
      <c r="E118" s="21" t="s">
        <v>146</v>
      </c>
      <c r="F118" s="21" t="s">
        <v>546</v>
      </c>
      <c r="G118" s="22">
        <v>9384</v>
      </c>
      <c r="H118" s="22">
        <v>112608</v>
      </c>
      <c r="I118" s="22">
        <v>9384</v>
      </c>
      <c r="J118" s="22">
        <v>112608</v>
      </c>
      <c r="K118" s="22">
        <v>9384</v>
      </c>
      <c r="L118" s="22">
        <v>112608</v>
      </c>
      <c r="M118" s="22">
        <v>9384</v>
      </c>
      <c r="N118" s="22">
        <v>112608</v>
      </c>
      <c r="O118" s="22">
        <v>9384</v>
      </c>
      <c r="P118" s="22">
        <v>112608</v>
      </c>
      <c r="Q118" s="22">
        <v>9384</v>
      </c>
      <c r="R118" s="22">
        <v>112608</v>
      </c>
      <c r="S118" s="22">
        <v>9384</v>
      </c>
      <c r="T118" s="22">
        <v>112608</v>
      </c>
      <c r="U118" s="22">
        <v>9384</v>
      </c>
      <c r="V118" s="22">
        <v>112608</v>
      </c>
      <c r="W118" s="22">
        <v>9384</v>
      </c>
      <c r="X118" s="22">
        <v>112608</v>
      </c>
      <c r="Y118" s="22">
        <v>9384</v>
      </c>
      <c r="Z118" s="22">
        <v>112608</v>
      </c>
      <c r="AA118" s="22">
        <v>9384</v>
      </c>
      <c r="AB118" s="22">
        <v>112608</v>
      </c>
      <c r="AC118" s="22">
        <v>9384</v>
      </c>
      <c r="AD118" s="22">
        <v>112608</v>
      </c>
      <c r="AE118" s="22">
        <v>9384</v>
      </c>
      <c r="AF118" s="22">
        <v>112608</v>
      </c>
      <c r="AG118" s="22">
        <v>9384</v>
      </c>
      <c r="AH118" s="22">
        <v>112608</v>
      </c>
      <c r="AI118" s="22">
        <v>9853</v>
      </c>
      <c r="AJ118" s="22">
        <v>118236</v>
      </c>
      <c r="AK118" s="22">
        <v>9853</v>
      </c>
      <c r="AL118" s="22">
        <v>118236</v>
      </c>
      <c r="AM118" s="22">
        <v>9853</v>
      </c>
      <c r="AN118" s="22">
        <v>118236</v>
      </c>
      <c r="AO118" s="22">
        <v>9853</v>
      </c>
      <c r="AP118" s="22">
        <v>118236</v>
      </c>
      <c r="AQ118" s="22">
        <v>9853</v>
      </c>
      <c r="AR118" s="22">
        <v>118236</v>
      </c>
      <c r="AS118" s="22">
        <v>9853</v>
      </c>
      <c r="AT118" s="22">
        <v>118236</v>
      </c>
      <c r="AU118" s="22">
        <v>9853</v>
      </c>
      <c r="AV118" s="22">
        <v>118236</v>
      </c>
      <c r="AW118" s="22">
        <v>9853</v>
      </c>
      <c r="AX118" s="22">
        <v>118236</v>
      </c>
      <c r="AY118" s="22">
        <v>10346</v>
      </c>
      <c r="AZ118" s="22">
        <v>124152</v>
      </c>
      <c r="BA118" s="22">
        <v>10346</v>
      </c>
      <c r="BB118" s="22">
        <v>124152</v>
      </c>
      <c r="BC118" s="22">
        <v>10346</v>
      </c>
      <c r="BD118" s="22">
        <v>124152</v>
      </c>
      <c r="BE118" s="22">
        <v>11648</v>
      </c>
      <c r="BF118" s="22">
        <v>139776</v>
      </c>
      <c r="BG118" s="22">
        <v>11648</v>
      </c>
      <c r="BH118" s="22">
        <v>139776</v>
      </c>
    </row>
    <row r="119" spans="1:60" x14ac:dyDescent="0.3">
      <c r="A119" s="21" t="s">
        <v>236</v>
      </c>
      <c r="B119" s="21" t="s">
        <v>235</v>
      </c>
      <c r="C119" s="21" t="s">
        <v>43</v>
      </c>
      <c r="D119" s="21" t="s">
        <v>237</v>
      </c>
      <c r="E119" s="21" t="s">
        <v>234</v>
      </c>
      <c r="F119" s="21" t="s">
        <v>549</v>
      </c>
      <c r="G119" s="22">
        <v>12812</v>
      </c>
      <c r="H119" s="22">
        <v>153744</v>
      </c>
      <c r="I119" s="22">
        <v>12812</v>
      </c>
      <c r="J119" s="22">
        <v>153744</v>
      </c>
      <c r="K119" s="22">
        <v>12812</v>
      </c>
      <c r="L119" s="22">
        <v>153744</v>
      </c>
      <c r="M119" s="22">
        <v>12812</v>
      </c>
      <c r="N119" s="22">
        <v>153744</v>
      </c>
      <c r="O119" s="22">
        <v>12812</v>
      </c>
      <c r="P119" s="22">
        <v>153744</v>
      </c>
      <c r="Q119" s="22">
        <v>12812</v>
      </c>
      <c r="R119" s="22">
        <v>153744</v>
      </c>
      <c r="S119" s="22">
        <v>12812</v>
      </c>
      <c r="T119" s="22">
        <v>153744</v>
      </c>
      <c r="U119" s="22">
        <v>12812</v>
      </c>
      <c r="V119" s="22">
        <v>153744</v>
      </c>
      <c r="W119" s="22">
        <v>12812</v>
      </c>
      <c r="X119" s="22">
        <v>153744</v>
      </c>
      <c r="Y119" s="22">
        <v>12812</v>
      </c>
      <c r="Z119" s="22">
        <v>153744</v>
      </c>
      <c r="AA119" s="22">
        <v>12812</v>
      </c>
      <c r="AB119" s="22">
        <v>153744</v>
      </c>
      <c r="AC119" s="22">
        <v>12812</v>
      </c>
      <c r="AD119" s="22">
        <v>153744</v>
      </c>
      <c r="AE119" s="22">
        <v>12812</v>
      </c>
      <c r="AF119" s="22">
        <v>153744</v>
      </c>
      <c r="AG119" s="22">
        <v>12812</v>
      </c>
      <c r="AH119" s="22">
        <v>153744</v>
      </c>
      <c r="AI119" s="22">
        <v>13453</v>
      </c>
      <c r="AJ119" s="22">
        <v>161436</v>
      </c>
      <c r="AK119" s="22">
        <v>13453</v>
      </c>
      <c r="AL119" s="22">
        <v>161436</v>
      </c>
      <c r="AM119" s="22">
        <v>13453</v>
      </c>
      <c r="AN119" s="22">
        <v>161436</v>
      </c>
      <c r="AO119" s="22">
        <v>13453</v>
      </c>
      <c r="AP119" s="22">
        <v>161436</v>
      </c>
      <c r="AQ119" s="22">
        <v>13453</v>
      </c>
      <c r="AR119" s="22">
        <v>161436</v>
      </c>
      <c r="AS119" s="22">
        <v>13453</v>
      </c>
      <c r="AT119" s="22">
        <v>161436</v>
      </c>
      <c r="AU119" s="22">
        <v>13453</v>
      </c>
      <c r="AV119" s="22">
        <v>161436</v>
      </c>
      <c r="AW119" s="22">
        <v>13453</v>
      </c>
      <c r="AX119" s="22">
        <v>161436</v>
      </c>
      <c r="AY119" s="22">
        <v>14126</v>
      </c>
      <c r="AZ119" s="22">
        <v>169512</v>
      </c>
      <c r="BA119" s="22">
        <v>14126</v>
      </c>
      <c r="BB119" s="22">
        <v>169512</v>
      </c>
      <c r="BC119" s="22">
        <v>14126</v>
      </c>
      <c r="BD119" s="22">
        <v>169512</v>
      </c>
      <c r="BE119" s="22">
        <v>14126</v>
      </c>
      <c r="BF119" s="22">
        <v>169512</v>
      </c>
      <c r="BG119" s="22">
        <v>14126</v>
      </c>
      <c r="BH119" s="22">
        <v>169512</v>
      </c>
    </row>
    <row r="120" spans="1:60" x14ac:dyDescent="0.3">
      <c r="A120" s="21" t="s">
        <v>283</v>
      </c>
      <c r="B120" s="21" t="s">
        <v>282</v>
      </c>
      <c r="C120" s="21" t="s">
        <v>93</v>
      </c>
      <c r="D120" s="21" t="s">
        <v>428</v>
      </c>
      <c r="E120" s="21" t="s">
        <v>440</v>
      </c>
      <c r="F120" s="21" t="s">
        <v>545</v>
      </c>
      <c r="G120" s="22">
        <v>7084</v>
      </c>
      <c r="H120" s="22">
        <v>85008</v>
      </c>
      <c r="I120" s="22">
        <v>7084</v>
      </c>
      <c r="J120" s="22">
        <v>85008</v>
      </c>
      <c r="K120" s="22">
        <v>7084</v>
      </c>
      <c r="L120" s="22">
        <v>85008</v>
      </c>
      <c r="M120" s="22">
        <v>7084</v>
      </c>
      <c r="N120" s="22">
        <v>85008</v>
      </c>
      <c r="O120" s="22">
        <v>7084</v>
      </c>
      <c r="P120" s="22">
        <v>85008</v>
      </c>
      <c r="Q120" s="22">
        <v>7084</v>
      </c>
      <c r="R120" s="22">
        <v>85008</v>
      </c>
      <c r="S120" s="22">
        <v>7084</v>
      </c>
      <c r="T120" s="22">
        <v>85008</v>
      </c>
      <c r="U120" s="22">
        <v>7084</v>
      </c>
      <c r="V120" s="22">
        <v>85008</v>
      </c>
      <c r="W120" s="22">
        <v>7084</v>
      </c>
      <c r="X120" s="22">
        <v>85008</v>
      </c>
      <c r="Y120" s="22">
        <v>7084</v>
      </c>
      <c r="Z120" s="22">
        <v>85008</v>
      </c>
      <c r="AA120" s="22">
        <v>8334</v>
      </c>
      <c r="AB120" s="22">
        <v>100008</v>
      </c>
      <c r="AC120" s="22">
        <v>9168</v>
      </c>
      <c r="AD120" s="22">
        <v>110016</v>
      </c>
      <c r="AE120" s="22">
        <v>9168</v>
      </c>
      <c r="AF120" s="22">
        <v>110016</v>
      </c>
      <c r="AG120" s="22">
        <v>9168</v>
      </c>
      <c r="AH120" s="22">
        <v>110016</v>
      </c>
      <c r="AI120" s="22">
        <v>9626</v>
      </c>
      <c r="AJ120" s="22">
        <v>115512</v>
      </c>
      <c r="AK120" s="22">
        <v>8751</v>
      </c>
      <c r="AL120" s="22">
        <v>105012</v>
      </c>
      <c r="AM120" s="22">
        <v>8751</v>
      </c>
      <c r="AN120" s="22">
        <v>105012</v>
      </c>
      <c r="AO120" s="22">
        <v>8751</v>
      </c>
      <c r="AP120" s="22">
        <v>105012</v>
      </c>
      <c r="AQ120" s="22">
        <v>8751</v>
      </c>
      <c r="AR120" s="22">
        <v>105012</v>
      </c>
      <c r="AS120" s="22">
        <v>8751</v>
      </c>
      <c r="AT120" s="22">
        <v>105012</v>
      </c>
      <c r="AU120" s="22">
        <v>8751</v>
      </c>
      <c r="AV120" s="22">
        <v>105012</v>
      </c>
      <c r="AW120" s="22">
        <v>8751</v>
      </c>
      <c r="AX120" s="22">
        <v>105012</v>
      </c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</row>
    <row r="121" spans="1:60" x14ac:dyDescent="0.3">
      <c r="A121" t="s">
        <v>663</v>
      </c>
      <c r="B121" t="s">
        <v>662</v>
      </c>
      <c r="C121" t="s">
        <v>7</v>
      </c>
      <c r="D121" t="s">
        <v>664</v>
      </c>
      <c r="E121" t="s">
        <v>146</v>
      </c>
      <c r="F121" s="21" t="s">
        <v>546</v>
      </c>
      <c r="BG121" s="26">
        <v>17500</v>
      </c>
      <c r="BH121" s="26">
        <v>210000</v>
      </c>
    </row>
    <row r="122" spans="1:60" x14ac:dyDescent="0.3">
      <c r="A122" s="21" t="s">
        <v>451</v>
      </c>
      <c r="B122" s="21" t="s">
        <v>452</v>
      </c>
      <c r="C122" s="21" t="s">
        <v>43</v>
      </c>
      <c r="D122" s="21" t="s">
        <v>426</v>
      </c>
      <c r="E122" s="21" t="s">
        <v>443</v>
      </c>
      <c r="F122" s="21" t="s">
        <v>545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>
        <v>13366</v>
      </c>
      <c r="T122" s="22">
        <v>160392</v>
      </c>
      <c r="U122" s="22">
        <v>13366</v>
      </c>
      <c r="V122" s="22">
        <v>160392</v>
      </c>
      <c r="W122" s="22">
        <v>13366</v>
      </c>
      <c r="X122" s="22">
        <v>160392</v>
      </c>
      <c r="Y122" s="22">
        <v>13366</v>
      </c>
      <c r="Z122" s="22">
        <v>160392</v>
      </c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</row>
    <row r="123" spans="1:60" x14ac:dyDescent="0.3">
      <c r="A123" s="21" t="s">
        <v>42</v>
      </c>
      <c r="B123" s="21" t="s">
        <v>41</v>
      </c>
      <c r="C123" s="21" t="s">
        <v>43</v>
      </c>
      <c r="D123" s="21" t="s">
        <v>44</v>
      </c>
      <c r="E123" s="21" t="s">
        <v>45</v>
      </c>
      <c r="F123" s="21" t="s">
        <v>547</v>
      </c>
      <c r="G123" s="22">
        <v>14375</v>
      </c>
      <c r="H123" s="22">
        <v>172500</v>
      </c>
      <c r="I123" s="22">
        <v>14375</v>
      </c>
      <c r="J123" s="22">
        <v>172500</v>
      </c>
      <c r="K123" s="22">
        <v>14375</v>
      </c>
      <c r="L123" s="22">
        <v>172500</v>
      </c>
      <c r="M123" s="22">
        <v>14375</v>
      </c>
      <c r="N123" s="22">
        <v>172500</v>
      </c>
      <c r="O123" s="22">
        <v>14375</v>
      </c>
      <c r="P123" s="22">
        <v>172500</v>
      </c>
      <c r="Q123" s="22">
        <v>14375</v>
      </c>
      <c r="R123" s="22">
        <v>172500</v>
      </c>
      <c r="S123" s="22">
        <v>14375</v>
      </c>
      <c r="T123" s="22">
        <v>172500</v>
      </c>
      <c r="U123" s="22">
        <v>14375</v>
      </c>
      <c r="V123" s="22">
        <v>172500</v>
      </c>
      <c r="W123" s="22">
        <v>14375</v>
      </c>
      <c r="X123" s="22">
        <v>172500</v>
      </c>
      <c r="Y123" s="22">
        <v>14375</v>
      </c>
      <c r="Z123" s="22">
        <v>172500</v>
      </c>
      <c r="AA123" s="22">
        <v>14375</v>
      </c>
      <c r="AB123" s="22">
        <v>172500</v>
      </c>
      <c r="AC123" s="22">
        <v>14375</v>
      </c>
      <c r="AD123" s="22">
        <v>172500</v>
      </c>
      <c r="AE123" s="22">
        <v>14375</v>
      </c>
      <c r="AF123" s="22">
        <v>172500</v>
      </c>
      <c r="AG123" s="22">
        <v>14375</v>
      </c>
      <c r="AH123" s="22">
        <v>172500</v>
      </c>
      <c r="AI123" s="22">
        <v>15094</v>
      </c>
      <c r="AJ123" s="22">
        <v>181128</v>
      </c>
      <c r="AK123" s="22">
        <v>15094</v>
      </c>
      <c r="AL123" s="22">
        <v>181128</v>
      </c>
      <c r="AM123" s="22">
        <v>15094</v>
      </c>
      <c r="AN123" s="22">
        <v>181128</v>
      </c>
      <c r="AO123" s="22">
        <v>15094</v>
      </c>
      <c r="AP123" s="22">
        <v>181128</v>
      </c>
      <c r="AQ123" s="22">
        <v>15094</v>
      </c>
      <c r="AR123" s="22">
        <v>181128</v>
      </c>
      <c r="AS123" s="22">
        <v>15094</v>
      </c>
      <c r="AT123" s="22">
        <v>181128</v>
      </c>
      <c r="AU123" s="22">
        <v>15094</v>
      </c>
      <c r="AV123" s="22">
        <v>181128</v>
      </c>
      <c r="AW123" s="22">
        <v>15094</v>
      </c>
      <c r="AX123" s="22">
        <v>181128</v>
      </c>
      <c r="AY123" s="22">
        <v>15849</v>
      </c>
      <c r="AZ123" s="22">
        <v>190188</v>
      </c>
      <c r="BA123" s="22">
        <v>15849</v>
      </c>
      <c r="BB123" s="22">
        <v>190188</v>
      </c>
      <c r="BC123" s="22">
        <v>15849</v>
      </c>
      <c r="BD123" s="22">
        <v>190188</v>
      </c>
      <c r="BE123" s="22">
        <v>15849</v>
      </c>
      <c r="BF123" s="22">
        <v>190188</v>
      </c>
      <c r="BG123" s="22">
        <v>15849</v>
      </c>
      <c r="BH123" s="22">
        <v>190188</v>
      </c>
    </row>
    <row r="124" spans="1:60" x14ac:dyDescent="0.3">
      <c r="A124" s="21" t="s">
        <v>29</v>
      </c>
      <c r="B124" s="21" t="s">
        <v>28</v>
      </c>
      <c r="C124" s="21" t="s">
        <v>7</v>
      </c>
      <c r="D124" s="21" t="s">
        <v>30</v>
      </c>
      <c r="E124" s="21" t="s">
        <v>31</v>
      </c>
      <c r="F124" s="21" t="s">
        <v>547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>
        <v>16236</v>
      </c>
      <c r="R124" s="22">
        <v>194832</v>
      </c>
      <c r="S124" s="22">
        <v>16236</v>
      </c>
      <c r="T124" s="22">
        <v>194832</v>
      </c>
      <c r="U124" s="22">
        <v>16236</v>
      </c>
      <c r="V124" s="22">
        <v>194832</v>
      </c>
      <c r="W124" s="22">
        <v>16236</v>
      </c>
      <c r="X124" s="22">
        <v>194832</v>
      </c>
      <c r="Y124" s="22">
        <v>16236</v>
      </c>
      <c r="Z124" s="22">
        <v>194832</v>
      </c>
      <c r="AA124" s="22">
        <v>16236</v>
      </c>
      <c r="AB124" s="22">
        <v>194832</v>
      </c>
      <c r="AC124" s="22">
        <v>16236</v>
      </c>
      <c r="AD124" s="22">
        <v>194832</v>
      </c>
      <c r="AE124" s="22">
        <v>16236</v>
      </c>
      <c r="AF124" s="22">
        <v>194832</v>
      </c>
      <c r="AG124" s="22">
        <v>16236</v>
      </c>
      <c r="AH124" s="22">
        <v>194832</v>
      </c>
      <c r="AI124" s="22">
        <v>16236</v>
      </c>
      <c r="AJ124" s="22">
        <v>194832</v>
      </c>
      <c r="AK124" s="22">
        <v>16236</v>
      </c>
      <c r="AL124" s="22">
        <v>194832</v>
      </c>
      <c r="AM124" s="22">
        <v>16236</v>
      </c>
      <c r="AN124" s="22">
        <v>194832</v>
      </c>
      <c r="AO124" s="22">
        <v>16236</v>
      </c>
      <c r="AP124" s="22">
        <v>194832</v>
      </c>
      <c r="AQ124" s="22">
        <v>16236</v>
      </c>
      <c r="AR124" s="22">
        <v>194832</v>
      </c>
      <c r="AS124" s="22">
        <v>16236</v>
      </c>
      <c r="AT124" s="22">
        <v>194832</v>
      </c>
      <c r="AU124" s="22">
        <v>16236</v>
      </c>
      <c r="AV124" s="22">
        <v>194832</v>
      </c>
      <c r="AW124" s="22">
        <v>16236</v>
      </c>
      <c r="AX124" s="22">
        <v>194832</v>
      </c>
      <c r="AY124" s="22">
        <v>17900</v>
      </c>
      <c r="AZ124" s="22">
        <v>214800</v>
      </c>
      <c r="BA124" s="22">
        <v>17900</v>
      </c>
      <c r="BB124" s="22">
        <v>214800</v>
      </c>
      <c r="BC124" s="22">
        <v>17900</v>
      </c>
      <c r="BD124" s="22">
        <v>214800</v>
      </c>
      <c r="BE124" s="22">
        <v>17900</v>
      </c>
      <c r="BF124" s="22">
        <v>214800</v>
      </c>
      <c r="BG124" s="22">
        <v>17900</v>
      </c>
      <c r="BH124" s="22">
        <v>214800</v>
      </c>
    </row>
    <row r="125" spans="1:60" x14ac:dyDescent="0.3">
      <c r="A125" s="21" t="s">
        <v>47</v>
      </c>
      <c r="B125" s="21" t="s">
        <v>46</v>
      </c>
      <c r="C125" s="21" t="s">
        <v>43</v>
      </c>
      <c r="D125" s="21" t="s">
        <v>48</v>
      </c>
      <c r="E125" s="21" t="s">
        <v>17</v>
      </c>
      <c r="F125" s="21" t="s">
        <v>547</v>
      </c>
      <c r="G125" s="22">
        <v>12694</v>
      </c>
      <c r="H125" s="22">
        <v>152328</v>
      </c>
      <c r="I125" s="22">
        <v>12694</v>
      </c>
      <c r="J125" s="22">
        <v>152328</v>
      </c>
      <c r="K125" s="22">
        <v>12694</v>
      </c>
      <c r="L125" s="22">
        <v>152328</v>
      </c>
      <c r="M125" s="22">
        <v>12694</v>
      </c>
      <c r="N125" s="22">
        <v>152328</v>
      </c>
      <c r="O125" s="22">
        <v>12694</v>
      </c>
      <c r="P125" s="22">
        <v>152328</v>
      </c>
      <c r="Q125" s="22">
        <v>12694</v>
      </c>
      <c r="R125" s="22">
        <v>152328</v>
      </c>
      <c r="S125" s="22">
        <v>12694</v>
      </c>
      <c r="T125" s="22">
        <v>152328</v>
      </c>
      <c r="U125" s="22">
        <v>12694</v>
      </c>
      <c r="V125" s="22">
        <v>152328</v>
      </c>
      <c r="W125" s="22">
        <v>12694</v>
      </c>
      <c r="X125" s="22">
        <v>152328</v>
      </c>
      <c r="Y125" s="22">
        <v>12694</v>
      </c>
      <c r="Z125" s="22">
        <v>152328</v>
      </c>
      <c r="AA125" s="22">
        <v>12694</v>
      </c>
      <c r="AB125" s="22">
        <v>152328</v>
      </c>
      <c r="AC125" s="22">
        <v>12694</v>
      </c>
      <c r="AD125" s="22">
        <v>152328</v>
      </c>
      <c r="AE125" s="22">
        <v>12694</v>
      </c>
      <c r="AF125" s="22">
        <v>152328</v>
      </c>
      <c r="AG125" s="22">
        <v>12694</v>
      </c>
      <c r="AH125" s="22">
        <v>152328</v>
      </c>
      <c r="AI125" s="22">
        <v>13329</v>
      </c>
      <c r="AJ125" s="22">
        <v>159948</v>
      </c>
      <c r="AK125" s="22">
        <v>13329</v>
      </c>
      <c r="AL125" s="22">
        <v>159948</v>
      </c>
      <c r="AM125" s="22">
        <v>13329</v>
      </c>
      <c r="AN125" s="22">
        <v>159948</v>
      </c>
      <c r="AO125" s="22">
        <v>13329</v>
      </c>
      <c r="AP125" s="22">
        <v>159948</v>
      </c>
      <c r="AQ125" s="22">
        <v>13329</v>
      </c>
      <c r="AR125" s="22">
        <v>159948</v>
      </c>
      <c r="AS125" s="22">
        <v>13329</v>
      </c>
      <c r="AT125" s="22">
        <v>159948</v>
      </c>
      <c r="AU125" s="22">
        <v>13329</v>
      </c>
      <c r="AV125" s="22">
        <v>159948</v>
      </c>
      <c r="AW125" s="22">
        <v>13329</v>
      </c>
      <c r="AX125" s="22">
        <v>159948</v>
      </c>
      <c r="AY125" s="22">
        <v>13995</v>
      </c>
      <c r="AZ125" s="22">
        <v>167940</v>
      </c>
      <c r="BA125" s="22">
        <v>13995</v>
      </c>
      <c r="BB125" s="22">
        <v>167940</v>
      </c>
      <c r="BC125" s="22">
        <v>6997.5</v>
      </c>
      <c r="BD125" s="22">
        <v>83970</v>
      </c>
      <c r="BE125" s="22">
        <v>6997.5</v>
      </c>
      <c r="BF125" s="22">
        <v>83970</v>
      </c>
      <c r="BG125" s="22">
        <v>6997.5</v>
      </c>
      <c r="BH125" s="22">
        <v>83970</v>
      </c>
    </row>
    <row r="126" spans="1:60" x14ac:dyDescent="0.3">
      <c r="A126" s="21" t="s">
        <v>121</v>
      </c>
      <c r="B126" s="21" t="s">
        <v>120</v>
      </c>
      <c r="C126" s="21" t="s">
        <v>93</v>
      </c>
      <c r="D126" s="21" t="s">
        <v>456</v>
      </c>
      <c r="E126" s="21" t="s">
        <v>123</v>
      </c>
      <c r="F126" s="21" t="s">
        <v>547</v>
      </c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>
        <v>6250</v>
      </c>
      <c r="V126" s="22">
        <v>75000</v>
      </c>
      <c r="W126" s="22">
        <v>6250</v>
      </c>
      <c r="X126" s="22">
        <v>75000</v>
      </c>
      <c r="Y126" s="22">
        <v>6250</v>
      </c>
      <c r="Z126" s="22">
        <v>75000</v>
      </c>
      <c r="AA126" s="22">
        <v>6250</v>
      </c>
      <c r="AB126" s="22">
        <v>75000</v>
      </c>
      <c r="AC126" s="22">
        <v>7955</v>
      </c>
      <c r="AD126" s="22">
        <v>95460</v>
      </c>
      <c r="AE126" s="22">
        <v>7955</v>
      </c>
      <c r="AF126" s="22">
        <v>95460</v>
      </c>
      <c r="AG126" s="22">
        <v>7955</v>
      </c>
      <c r="AH126" s="22">
        <v>95460</v>
      </c>
      <c r="AI126" s="22">
        <v>7955</v>
      </c>
      <c r="AJ126" s="22">
        <v>95460</v>
      </c>
      <c r="AK126" s="22">
        <v>7955</v>
      </c>
      <c r="AL126" s="22">
        <v>95460</v>
      </c>
      <c r="AM126" s="22">
        <v>7955</v>
      </c>
      <c r="AN126" s="22">
        <v>95460</v>
      </c>
      <c r="AO126" s="22">
        <v>7955</v>
      </c>
      <c r="AP126" s="22">
        <v>95460</v>
      </c>
      <c r="AQ126" s="22">
        <v>3977.5</v>
      </c>
      <c r="AR126" s="22">
        <v>47730</v>
      </c>
      <c r="AS126" s="22">
        <v>3977.5</v>
      </c>
      <c r="AT126" s="22">
        <v>47730</v>
      </c>
      <c r="AU126" s="22">
        <v>3977.5</v>
      </c>
      <c r="AV126" s="22">
        <v>47730</v>
      </c>
      <c r="AW126" s="22">
        <v>3977.5</v>
      </c>
      <c r="AX126" s="22">
        <v>47730</v>
      </c>
      <c r="AY126" s="22">
        <v>4176.5</v>
      </c>
      <c r="AZ126" s="22">
        <v>50118</v>
      </c>
      <c r="BA126" s="22">
        <v>4176.5</v>
      </c>
      <c r="BB126" s="22">
        <v>50118</v>
      </c>
      <c r="BC126" s="22">
        <v>6264.75</v>
      </c>
      <c r="BD126" s="22">
        <v>75177</v>
      </c>
      <c r="BE126" s="22">
        <v>6264.75</v>
      </c>
      <c r="BF126" s="22">
        <v>75177</v>
      </c>
      <c r="BG126" s="22">
        <v>6264.75</v>
      </c>
      <c r="BH126" s="22">
        <v>75177</v>
      </c>
    </row>
    <row r="127" spans="1:60" x14ac:dyDescent="0.3">
      <c r="A127" s="21" t="s">
        <v>226</v>
      </c>
      <c r="B127" s="21" t="s">
        <v>225</v>
      </c>
      <c r="C127" s="21" t="s">
        <v>66</v>
      </c>
      <c r="D127" s="21" t="s">
        <v>227</v>
      </c>
      <c r="E127" s="21" t="s">
        <v>219</v>
      </c>
      <c r="F127" s="21" t="s">
        <v>219</v>
      </c>
      <c r="G127" s="22">
        <v>9198</v>
      </c>
      <c r="H127" s="22">
        <v>110376</v>
      </c>
      <c r="I127" s="22">
        <v>9198</v>
      </c>
      <c r="J127" s="22">
        <v>110376</v>
      </c>
      <c r="K127" s="22">
        <v>9198</v>
      </c>
      <c r="L127" s="22">
        <v>110376</v>
      </c>
      <c r="M127" s="22">
        <v>9198</v>
      </c>
      <c r="N127" s="22">
        <v>110376</v>
      </c>
      <c r="O127" s="22">
        <v>9198</v>
      </c>
      <c r="P127" s="22">
        <v>110376</v>
      </c>
      <c r="Q127" s="22">
        <v>9198</v>
      </c>
      <c r="R127" s="22">
        <v>110376</v>
      </c>
      <c r="S127" s="22">
        <v>9198</v>
      </c>
      <c r="T127" s="22">
        <v>110376</v>
      </c>
      <c r="U127" s="22">
        <v>9198</v>
      </c>
      <c r="V127" s="22">
        <v>110376</v>
      </c>
      <c r="W127" s="22">
        <v>9198</v>
      </c>
      <c r="X127" s="22">
        <v>110376</v>
      </c>
      <c r="Y127" s="22">
        <v>9198</v>
      </c>
      <c r="Z127" s="22">
        <v>110376</v>
      </c>
      <c r="AA127" s="22">
        <v>9198</v>
      </c>
      <c r="AB127" s="22">
        <v>110376</v>
      </c>
      <c r="AC127" s="22">
        <v>9198</v>
      </c>
      <c r="AD127" s="22">
        <v>110376</v>
      </c>
      <c r="AE127" s="22">
        <v>9198</v>
      </c>
      <c r="AF127" s="22">
        <v>110376</v>
      </c>
      <c r="AG127" s="22">
        <v>9198</v>
      </c>
      <c r="AH127" s="22">
        <v>110376</v>
      </c>
      <c r="AI127" s="22">
        <v>9658</v>
      </c>
      <c r="AJ127" s="22">
        <v>115896</v>
      </c>
      <c r="AK127" s="22">
        <v>9658</v>
      </c>
      <c r="AL127" s="22">
        <v>115896</v>
      </c>
      <c r="AM127" s="22">
        <v>9658</v>
      </c>
      <c r="AN127" s="22">
        <v>115896</v>
      </c>
      <c r="AO127" s="22">
        <v>9658</v>
      </c>
      <c r="AP127" s="22">
        <v>115896</v>
      </c>
      <c r="AQ127" s="22">
        <v>9658</v>
      </c>
      <c r="AR127" s="22">
        <v>115896</v>
      </c>
      <c r="AS127" s="22">
        <v>9658</v>
      </c>
      <c r="AT127" s="22">
        <v>115896</v>
      </c>
      <c r="AU127" s="22">
        <v>9658</v>
      </c>
      <c r="AV127" s="22">
        <v>115896</v>
      </c>
      <c r="AW127" s="22">
        <v>9658</v>
      </c>
      <c r="AX127" s="22">
        <v>115896</v>
      </c>
      <c r="AY127" s="22">
        <v>10141</v>
      </c>
      <c r="AZ127" s="22">
        <v>121692</v>
      </c>
      <c r="BA127" s="22">
        <v>10141</v>
      </c>
      <c r="BB127" s="22">
        <v>121692</v>
      </c>
      <c r="BC127" s="22"/>
      <c r="BD127" s="22"/>
      <c r="BE127" s="22"/>
      <c r="BF127" s="22"/>
      <c r="BG127" s="22"/>
      <c r="BH127" s="22"/>
    </row>
    <row r="128" spans="1:60" x14ac:dyDescent="0.3">
      <c r="A128" s="21" t="s">
        <v>214</v>
      </c>
      <c r="B128" s="21" t="s">
        <v>389</v>
      </c>
      <c r="C128" s="21" t="s">
        <v>66</v>
      </c>
      <c r="D128" s="21" t="s">
        <v>163</v>
      </c>
      <c r="E128" s="21" t="s">
        <v>143</v>
      </c>
      <c r="F128" s="21" t="s">
        <v>546</v>
      </c>
      <c r="G128" s="22">
        <v>9051</v>
      </c>
      <c r="H128" s="22">
        <v>108612</v>
      </c>
      <c r="I128" s="22">
        <v>9051</v>
      </c>
      <c r="J128" s="22">
        <v>108612</v>
      </c>
      <c r="K128" s="22">
        <v>9051</v>
      </c>
      <c r="L128" s="22">
        <v>108612</v>
      </c>
      <c r="M128" s="22">
        <v>9051</v>
      </c>
      <c r="N128" s="22">
        <v>108612</v>
      </c>
      <c r="O128" s="22">
        <v>9051</v>
      </c>
      <c r="P128" s="22">
        <v>108612</v>
      </c>
      <c r="Q128" s="22">
        <v>9051</v>
      </c>
      <c r="R128" s="22">
        <v>108612</v>
      </c>
      <c r="S128" s="22">
        <v>9051</v>
      </c>
      <c r="T128" s="22">
        <v>108612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</row>
    <row r="129" spans="1:60" x14ac:dyDescent="0.3">
      <c r="A129" s="21" t="s">
        <v>78</v>
      </c>
      <c r="B129" s="21" t="s">
        <v>257</v>
      </c>
      <c r="C129" s="21" t="s">
        <v>43</v>
      </c>
      <c r="D129" s="21" t="s">
        <v>464</v>
      </c>
      <c r="E129" s="21" t="s">
        <v>465</v>
      </c>
      <c r="F129" s="21" t="s">
        <v>545</v>
      </c>
      <c r="G129" s="22">
        <v>10912</v>
      </c>
      <c r="H129" s="22">
        <v>130944</v>
      </c>
      <c r="I129" s="22">
        <v>10912</v>
      </c>
      <c r="J129" s="22">
        <v>130944</v>
      </c>
      <c r="K129" s="22">
        <v>10912</v>
      </c>
      <c r="L129" s="22">
        <v>130944</v>
      </c>
      <c r="M129" s="22">
        <v>10912</v>
      </c>
      <c r="N129" s="22">
        <v>130944</v>
      </c>
      <c r="O129" s="22">
        <v>10912</v>
      </c>
      <c r="P129" s="22">
        <v>130944</v>
      </c>
      <c r="Q129" s="22">
        <v>10912</v>
      </c>
      <c r="R129" s="22">
        <v>130944</v>
      </c>
      <c r="S129" s="22">
        <v>10912</v>
      </c>
      <c r="T129" s="22">
        <v>130944</v>
      </c>
      <c r="U129" s="22">
        <v>10912</v>
      </c>
      <c r="V129" s="22">
        <v>130944</v>
      </c>
      <c r="W129" s="22">
        <v>10912</v>
      </c>
      <c r="X129" s="22">
        <v>130944</v>
      </c>
      <c r="Y129" s="22">
        <v>10912</v>
      </c>
      <c r="Z129" s="22">
        <v>130944</v>
      </c>
      <c r="AA129" s="22">
        <v>12500</v>
      </c>
      <c r="AB129" s="22">
        <v>150000</v>
      </c>
      <c r="AC129" s="22">
        <v>12500</v>
      </c>
      <c r="AD129" s="22">
        <v>150000</v>
      </c>
      <c r="AE129" s="22">
        <v>12500</v>
      </c>
      <c r="AF129" s="22">
        <v>150000</v>
      </c>
      <c r="AG129" s="22">
        <v>12500</v>
      </c>
      <c r="AH129" s="22">
        <v>150000</v>
      </c>
      <c r="AI129" s="22">
        <v>13125</v>
      </c>
      <c r="AJ129" s="22">
        <v>157500</v>
      </c>
      <c r="AK129" s="22">
        <v>13125</v>
      </c>
      <c r="AL129" s="22">
        <v>157500</v>
      </c>
      <c r="AM129" s="22">
        <v>13125</v>
      </c>
      <c r="AN129" s="22">
        <v>157500</v>
      </c>
      <c r="AO129" s="22">
        <v>13125</v>
      </c>
      <c r="AP129" s="22">
        <v>157500</v>
      </c>
      <c r="AQ129" s="22">
        <v>13366</v>
      </c>
      <c r="AR129" s="22">
        <v>160392</v>
      </c>
      <c r="AS129" s="22">
        <v>13366</v>
      </c>
      <c r="AT129" s="22">
        <v>160392</v>
      </c>
      <c r="AU129" s="22">
        <v>13366</v>
      </c>
      <c r="AV129" s="22">
        <v>160392</v>
      </c>
      <c r="AW129" s="22">
        <v>13366</v>
      </c>
      <c r="AX129" s="22">
        <v>160392</v>
      </c>
      <c r="AY129" s="22">
        <v>14034</v>
      </c>
      <c r="AZ129" s="22">
        <v>168408</v>
      </c>
      <c r="BA129" s="22">
        <v>14034</v>
      </c>
      <c r="BB129" s="22">
        <v>168408</v>
      </c>
      <c r="BC129" s="22">
        <v>14034</v>
      </c>
      <c r="BD129" s="22">
        <v>168408</v>
      </c>
      <c r="BE129" s="22">
        <v>14034</v>
      </c>
      <c r="BF129" s="22">
        <v>168408</v>
      </c>
      <c r="BG129" s="22">
        <v>14034</v>
      </c>
      <c r="BH129" s="22">
        <v>168408</v>
      </c>
    </row>
    <row r="130" spans="1:60" x14ac:dyDescent="0.3">
      <c r="A130" s="21" t="s">
        <v>390</v>
      </c>
      <c r="B130" s="21" t="s">
        <v>391</v>
      </c>
      <c r="C130" s="21" t="s">
        <v>43</v>
      </c>
      <c r="D130" s="21" t="s">
        <v>429</v>
      </c>
      <c r="E130" s="21" t="s">
        <v>161</v>
      </c>
      <c r="F130" s="21" t="s">
        <v>546</v>
      </c>
      <c r="G130" s="22">
        <v>11591</v>
      </c>
      <c r="H130" s="22">
        <v>139092</v>
      </c>
      <c r="I130" s="22">
        <v>11591</v>
      </c>
      <c r="J130" s="22">
        <v>139092</v>
      </c>
      <c r="K130" s="22">
        <v>11591</v>
      </c>
      <c r="L130" s="22">
        <v>139092</v>
      </c>
      <c r="M130" s="22">
        <v>11591</v>
      </c>
      <c r="N130" s="22">
        <v>139092</v>
      </c>
      <c r="O130" s="22">
        <v>11591</v>
      </c>
      <c r="P130" s="22">
        <v>139092</v>
      </c>
      <c r="Q130" s="22">
        <v>11591</v>
      </c>
      <c r="R130" s="22">
        <v>139092</v>
      </c>
      <c r="S130" s="22">
        <v>11591</v>
      </c>
      <c r="T130" s="22">
        <v>139092</v>
      </c>
      <c r="U130" s="22">
        <v>11591</v>
      </c>
      <c r="V130" s="22">
        <v>139092</v>
      </c>
      <c r="W130" s="22">
        <v>11591</v>
      </c>
      <c r="X130" s="22">
        <v>139092</v>
      </c>
      <c r="Y130" s="22">
        <v>11591</v>
      </c>
      <c r="Z130" s="22">
        <v>139092</v>
      </c>
      <c r="AA130" s="22">
        <v>11591</v>
      </c>
      <c r="AB130" s="22">
        <v>139092</v>
      </c>
      <c r="AC130" s="22">
        <v>11591</v>
      </c>
      <c r="AD130" s="22">
        <v>139092</v>
      </c>
      <c r="AE130" s="22">
        <v>11591</v>
      </c>
      <c r="AF130" s="22">
        <v>139092</v>
      </c>
      <c r="AG130" s="22">
        <v>11591</v>
      </c>
      <c r="AH130" s="22">
        <v>139092</v>
      </c>
      <c r="AI130" s="22">
        <v>12171</v>
      </c>
      <c r="AJ130" s="22">
        <v>146052</v>
      </c>
      <c r="AK130" s="22">
        <v>12171</v>
      </c>
      <c r="AL130" s="22">
        <v>146052</v>
      </c>
      <c r="AM130" s="22">
        <v>12171</v>
      </c>
      <c r="AN130" s="22">
        <v>146052</v>
      </c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</row>
    <row r="131" spans="1:60" x14ac:dyDescent="0.3">
      <c r="A131" s="21" t="s">
        <v>100</v>
      </c>
      <c r="B131" s="21" t="s">
        <v>99</v>
      </c>
      <c r="C131" s="21" t="s">
        <v>93</v>
      </c>
      <c r="D131" s="21" t="s">
        <v>101</v>
      </c>
      <c r="E131" s="21" t="s">
        <v>70</v>
      </c>
      <c r="F131" s="21" t="s">
        <v>547</v>
      </c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>
        <v>6500</v>
      </c>
      <c r="AH131" s="22">
        <v>78000</v>
      </c>
      <c r="AI131" s="22">
        <v>6500</v>
      </c>
      <c r="AJ131" s="22">
        <v>78000</v>
      </c>
      <c r="AK131" s="22">
        <v>6500</v>
      </c>
      <c r="AL131" s="22">
        <v>78000</v>
      </c>
      <c r="AM131" s="22">
        <v>6825</v>
      </c>
      <c r="AN131" s="22">
        <v>81900</v>
      </c>
      <c r="AO131" s="22">
        <v>6825</v>
      </c>
      <c r="AP131" s="22">
        <v>81900</v>
      </c>
      <c r="AQ131" s="22">
        <v>6825</v>
      </c>
      <c r="AR131" s="22">
        <v>81900</v>
      </c>
      <c r="AS131" s="22">
        <v>6825</v>
      </c>
      <c r="AT131" s="22">
        <v>81900</v>
      </c>
      <c r="AU131" s="22">
        <v>6825</v>
      </c>
      <c r="AV131" s="22">
        <v>81900</v>
      </c>
      <c r="AW131" s="22">
        <v>6825</v>
      </c>
      <c r="AX131" s="22">
        <v>81900</v>
      </c>
      <c r="AY131" s="22">
        <v>7166</v>
      </c>
      <c r="AZ131" s="22">
        <v>85992</v>
      </c>
      <c r="BA131" s="22">
        <v>7166</v>
      </c>
      <c r="BB131" s="22">
        <v>85992</v>
      </c>
      <c r="BC131" s="22">
        <v>7166</v>
      </c>
      <c r="BD131" s="22">
        <v>85992</v>
      </c>
      <c r="BE131" s="22">
        <v>7166</v>
      </c>
      <c r="BF131" s="22">
        <v>85992</v>
      </c>
      <c r="BG131" s="22">
        <v>7166</v>
      </c>
      <c r="BH131" s="22">
        <v>85992</v>
      </c>
    </row>
    <row r="132" spans="1:60" x14ac:dyDescent="0.3">
      <c r="A132" s="21" t="s">
        <v>63</v>
      </c>
      <c r="B132" s="21" t="s">
        <v>62</v>
      </c>
      <c r="C132" s="21" t="s">
        <v>66</v>
      </c>
      <c r="D132" s="21" t="s">
        <v>430</v>
      </c>
      <c r="E132" s="21" t="s">
        <v>438</v>
      </c>
      <c r="F132" s="21" t="s">
        <v>547</v>
      </c>
      <c r="G132" s="22">
        <v>7876</v>
      </c>
      <c r="H132" s="22">
        <v>94512</v>
      </c>
      <c r="I132" s="22">
        <v>7876</v>
      </c>
      <c r="J132" s="22">
        <v>94512</v>
      </c>
      <c r="K132" s="22">
        <v>7876</v>
      </c>
      <c r="L132" s="22">
        <v>94512</v>
      </c>
      <c r="M132" s="22">
        <v>8474</v>
      </c>
      <c r="N132" s="22">
        <v>101688</v>
      </c>
      <c r="O132" s="22">
        <v>8474</v>
      </c>
      <c r="P132" s="22">
        <v>101688</v>
      </c>
      <c r="Q132" s="22">
        <v>8474</v>
      </c>
      <c r="R132" s="22">
        <v>101688</v>
      </c>
      <c r="S132" s="22">
        <v>8474</v>
      </c>
      <c r="T132" s="22">
        <v>101688</v>
      </c>
      <c r="U132" s="22">
        <v>11242</v>
      </c>
      <c r="V132" s="22">
        <v>134904</v>
      </c>
      <c r="W132" s="22">
        <v>11242</v>
      </c>
      <c r="X132" s="22">
        <v>134904</v>
      </c>
      <c r="Y132" s="22">
        <v>11242</v>
      </c>
      <c r="Z132" s="22">
        <v>134904</v>
      </c>
      <c r="AA132" s="22">
        <v>11242</v>
      </c>
      <c r="AB132" s="22">
        <v>134904</v>
      </c>
      <c r="AC132" s="22">
        <v>11242</v>
      </c>
      <c r="AD132" s="22">
        <v>134904</v>
      </c>
      <c r="AE132" s="22">
        <v>11242</v>
      </c>
      <c r="AF132" s="22">
        <v>134904</v>
      </c>
      <c r="AG132" s="22">
        <v>11242</v>
      </c>
      <c r="AH132" s="22">
        <v>134904</v>
      </c>
      <c r="AI132" s="22">
        <v>11804</v>
      </c>
      <c r="AJ132" s="22">
        <v>141648</v>
      </c>
      <c r="AK132" s="22">
        <v>11804</v>
      </c>
      <c r="AL132" s="22">
        <v>141648</v>
      </c>
      <c r="AM132" s="22">
        <v>11804</v>
      </c>
      <c r="AN132" s="22">
        <v>141648</v>
      </c>
      <c r="AO132" s="22">
        <v>11804</v>
      </c>
      <c r="AP132" s="22">
        <v>141648</v>
      </c>
      <c r="AQ132" s="22">
        <v>11804</v>
      </c>
      <c r="AR132" s="22">
        <v>141648</v>
      </c>
      <c r="AS132" s="22">
        <v>11804</v>
      </c>
      <c r="AT132" s="22">
        <v>141648</v>
      </c>
      <c r="AU132" s="22">
        <v>11804</v>
      </c>
      <c r="AV132" s="22">
        <v>141648</v>
      </c>
      <c r="AW132" s="22">
        <v>11804</v>
      </c>
      <c r="AX132" s="22">
        <v>141648</v>
      </c>
      <c r="AY132" s="22">
        <v>12394</v>
      </c>
      <c r="AZ132" s="22">
        <v>148728</v>
      </c>
      <c r="BA132" s="22">
        <v>12394</v>
      </c>
      <c r="BB132" s="22">
        <v>148728</v>
      </c>
      <c r="BC132" s="22">
        <v>12394</v>
      </c>
      <c r="BD132" s="22">
        <v>148728</v>
      </c>
      <c r="BE132" s="22">
        <v>12394</v>
      </c>
      <c r="BF132" s="22">
        <v>148728</v>
      </c>
      <c r="BG132" s="22">
        <v>12394</v>
      </c>
      <c r="BH132" s="22">
        <v>148728</v>
      </c>
    </row>
    <row r="133" spans="1:60" x14ac:dyDescent="0.3">
      <c r="A133" s="21" t="s">
        <v>392</v>
      </c>
      <c r="B133" s="21" t="s">
        <v>393</v>
      </c>
      <c r="C133" s="21" t="s">
        <v>66</v>
      </c>
      <c r="D133" s="21" t="s">
        <v>431</v>
      </c>
      <c r="E133" s="21" t="s">
        <v>139</v>
      </c>
      <c r="F133" s="21" t="s">
        <v>546</v>
      </c>
      <c r="G133" s="22">
        <v>11115</v>
      </c>
      <c r="H133" s="22">
        <v>133380</v>
      </c>
      <c r="I133" s="22">
        <v>11115</v>
      </c>
      <c r="J133" s="22">
        <v>133380</v>
      </c>
      <c r="K133" s="22">
        <v>11115</v>
      </c>
      <c r="L133" s="22">
        <v>133380</v>
      </c>
      <c r="M133" s="22">
        <v>11115</v>
      </c>
      <c r="N133" s="22">
        <v>133380</v>
      </c>
      <c r="O133" s="22">
        <v>11115</v>
      </c>
      <c r="P133" s="22">
        <v>133380</v>
      </c>
      <c r="Q133" s="22">
        <v>11115</v>
      </c>
      <c r="R133" s="22">
        <v>133380</v>
      </c>
      <c r="S133" s="22">
        <v>11115</v>
      </c>
      <c r="T133" s="22">
        <v>133380</v>
      </c>
      <c r="U133" s="22">
        <v>11115</v>
      </c>
      <c r="V133" s="22">
        <v>133380</v>
      </c>
      <c r="W133" s="22">
        <v>11115</v>
      </c>
      <c r="X133" s="22">
        <v>133380</v>
      </c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</row>
    <row r="134" spans="1:60" x14ac:dyDescent="0.3">
      <c r="A134" s="21" t="s">
        <v>229</v>
      </c>
      <c r="B134" s="21" t="s">
        <v>228</v>
      </c>
      <c r="C134" s="21" t="s">
        <v>66</v>
      </c>
      <c r="D134" s="21" t="s">
        <v>230</v>
      </c>
      <c r="E134" s="21" t="s">
        <v>219</v>
      </c>
      <c r="F134" s="21" t="s">
        <v>219</v>
      </c>
      <c r="G134" s="22">
        <v>8471</v>
      </c>
      <c r="H134" s="22">
        <v>101652</v>
      </c>
      <c r="I134" s="22">
        <v>8471</v>
      </c>
      <c r="J134" s="22">
        <v>101652</v>
      </c>
      <c r="K134" s="22">
        <v>8471</v>
      </c>
      <c r="L134" s="22">
        <v>101652</v>
      </c>
      <c r="M134" s="22">
        <v>8471</v>
      </c>
      <c r="N134" s="22">
        <v>101652</v>
      </c>
      <c r="O134" s="22">
        <v>8471</v>
      </c>
      <c r="P134" s="22">
        <v>101652</v>
      </c>
      <c r="Q134" s="22">
        <v>8471</v>
      </c>
      <c r="R134" s="22">
        <v>101652</v>
      </c>
      <c r="S134" s="22">
        <v>8471</v>
      </c>
      <c r="T134" s="22">
        <v>101652</v>
      </c>
      <c r="U134" s="22">
        <v>9198</v>
      </c>
      <c r="V134" s="22">
        <v>110376</v>
      </c>
      <c r="W134" s="22">
        <v>9198</v>
      </c>
      <c r="X134" s="22">
        <v>110376</v>
      </c>
      <c r="Y134" s="22">
        <v>9198</v>
      </c>
      <c r="Z134" s="22">
        <v>110376</v>
      </c>
      <c r="AA134" s="22">
        <v>9198</v>
      </c>
      <c r="AB134" s="22">
        <v>110376</v>
      </c>
      <c r="AC134" s="22">
        <v>9198</v>
      </c>
      <c r="AD134" s="22">
        <v>110376</v>
      </c>
      <c r="AE134" s="22">
        <v>9198</v>
      </c>
      <c r="AF134" s="22">
        <v>110376</v>
      </c>
      <c r="AG134" s="22">
        <v>9198</v>
      </c>
      <c r="AH134" s="22">
        <v>110376</v>
      </c>
      <c r="AI134" s="22">
        <v>9658</v>
      </c>
      <c r="AJ134" s="22">
        <v>115896</v>
      </c>
      <c r="AK134" s="22">
        <v>9658</v>
      </c>
      <c r="AL134" s="22">
        <v>115896</v>
      </c>
      <c r="AM134" s="22">
        <v>9658</v>
      </c>
      <c r="AN134" s="22">
        <v>115896</v>
      </c>
      <c r="AO134" s="22">
        <v>9658</v>
      </c>
      <c r="AP134" s="22">
        <v>115896</v>
      </c>
      <c r="AQ134" s="22">
        <v>9658</v>
      </c>
      <c r="AR134" s="22">
        <v>115896</v>
      </c>
      <c r="AS134" s="22">
        <v>9658</v>
      </c>
      <c r="AT134" s="22">
        <v>115896</v>
      </c>
      <c r="AU134" s="22">
        <v>9658</v>
      </c>
      <c r="AV134" s="22">
        <v>115896</v>
      </c>
      <c r="AW134" s="22">
        <v>9658</v>
      </c>
      <c r="AX134" s="22">
        <v>115896</v>
      </c>
      <c r="AY134" s="22">
        <v>10141</v>
      </c>
      <c r="AZ134" s="22">
        <v>121692</v>
      </c>
      <c r="BA134" s="22">
        <v>10141</v>
      </c>
      <c r="BB134" s="22">
        <v>121692</v>
      </c>
      <c r="BC134" s="22">
        <v>10141</v>
      </c>
      <c r="BD134" s="22">
        <v>121692</v>
      </c>
      <c r="BE134" s="22">
        <v>10141</v>
      </c>
      <c r="BF134" s="22">
        <v>121692</v>
      </c>
      <c r="BG134" s="22">
        <v>10141</v>
      </c>
      <c r="BH134" s="22">
        <v>121692</v>
      </c>
    </row>
    <row r="135" spans="1:60" x14ac:dyDescent="0.3">
      <c r="A135" s="21" t="s">
        <v>92</v>
      </c>
      <c r="B135" s="21" t="s">
        <v>91</v>
      </c>
      <c r="C135" s="21" t="s">
        <v>93</v>
      </c>
      <c r="D135" s="21" t="s">
        <v>94</v>
      </c>
      <c r="E135" s="21" t="s">
        <v>95</v>
      </c>
      <c r="F135" s="21" t="s">
        <v>547</v>
      </c>
      <c r="G135" s="22">
        <v>6613</v>
      </c>
      <c r="H135" s="22">
        <v>79356</v>
      </c>
      <c r="I135" s="22">
        <v>6613</v>
      </c>
      <c r="J135" s="22">
        <v>79356</v>
      </c>
      <c r="K135" s="22">
        <v>6613</v>
      </c>
      <c r="L135" s="22">
        <v>79356</v>
      </c>
      <c r="M135" s="22">
        <v>6613</v>
      </c>
      <c r="N135" s="22">
        <v>79356</v>
      </c>
      <c r="O135" s="22">
        <v>6613</v>
      </c>
      <c r="P135" s="22">
        <v>79356</v>
      </c>
      <c r="Q135" s="22">
        <v>6613</v>
      </c>
      <c r="R135" s="22">
        <v>79356</v>
      </c>
      <c r="S135" s="22">
        <v>6613</v>
      </c>
      <c r="T135" s="22">
        <v>79356</v>
      </c>
      <c r="U135" s="22">
        <v>6613</v>
      </c>
      <c r="V135" s="22">
        <v>79356</v>
      </c>
      <c r="W135" s="22">
        <v>6613</v>
      </c>
      <c r="X135" s="22">
        <v>79356</v>
      </c>
      <c r="Y135" s="22">
        <v>6613</v>
      </c>
      <c r="Z135" s="22">
        <v>79356</v>
      </c>
      <c r="AA135" s="22">
        <v>6613</v>
      </c>
      <c r="AB135" s="22">
        <v>79356</v>
      </c>
      <c r="AC135" s="22">
        <v>6613</v>
      </c>
      <c r="AD135" s="22">
        <v>79356</v>
      </c>
      <c r="AE135" s="22">
        <v>6613</v>
      </c>
      <c r="AF135" s="22">
        <v>79356</v>
      </c>
      <c r="AG135" s="22">
        <v>6613</v>
      </c>
      <c r="AH135" s="22">
        <v>79356</v>
      </c>
      <c r="AI135" s="22">
        <v>6944</v>
      </c>
      <c r="AJ135" s="22">
        <v>83328</v>
      </c>
      <c r="AK135" s="22">
        <v>6944</v>
      </c>
      <c r="AL135" s="22">
        <v>83328</v>
      </c>
      <c r="AM135" s="22">
        <v>6944</v>
      </c>
      <c r="AN135" s="22">
        <v>83328</v>
      </c>
      <c r="AO135" s="22">
        <v>6944</v>
      </c>
      <c r="AP135" s="22">
        <v>83328</v>
      </c>
      <c r="AQ135" s="22">
        <v>6944</v>
      </c>
      <c r="AR135" s="22">
        <v>83328</v>
      </c>
      <c r="AS135" s="22">
        <v>6944</v>
      </c>
      <c r="AT135" s="22">
        <v>83328</v>
      </c>
      <c r="AU135" s="22">
        <v>6944</v>
      </c>
      <c r="AV135" s="22">
        <v>83328</v>
      </c>
      <c r="AW135" s="22">
        <v>6944</v>
      </c>
      <c r="AX135" s="22">
        <v>83328</v>
      </c>
      <c r="AY135" s="22">
        <v>7291</v>
      </c>
      <c r="AZ135" s="22">
        <v>87492</v>
      </c>
      <c r="BA135" s="22">
        <v>7291</v>
      </c>
      <c r="BB135" s="22">
        <v>87492</v>
      </c>
      <c r="BC135" s="22">
        <v>7291</v>
      </c>
      <c r="BD135" s="22">
        <v>87492</v>
      </c>
      <c r="BE135" s="22">
        <v>7291</v>
      </c>
      <c r="BF135" s="22">
        <v>87492</v>
      </c>
      <c r="BG135" s="22">
        <v>7291</v>
      </c>
      <c r="BH135" s="22">
        <v>87492</v>
      </c>
    </row>
    <row r="136" spans="1:60" x14ac:dyDescent="0.3">
      <c r="A136" s="21" t="s">
        <v>145</v>
      </c>
      <c r="B136" s="21" t="s">
        <v>144</v>
      </c>
      <c r="C136" s="21" t="s">
        <v>462</v>
      </c>
      <c r="D136" s="21" t="s">
        <v>511</v>
      </c>
      <c r="E136" s="21" t="s">
        <v>146</v>
      </c>
      <c r="F136" s="21" t="s">
        <v>546</v>
      </c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>
        <v>12872</v>
      </c>
      <c r="V136" s="22">
        <v>154464</v>
      </c>
      <c r="W136" s="22">
        <v>12872</v>
      </c>
      <c r="X136" s="22">
        <v>154464</v>
      </c>
      <c r="Y136" s="22">
        <v>12872</v>
      </c>
      <c r="Z136" s="22">
        <v>154464</v>
      </c>
      <c r="AA136" s="22">
        <v>12872</v>
      </c>
      <c r="AB136" s="22">
        <v>154464</v>
      </c>
      <c r="AC136" s="22">
        <v>13111</v>
      </c>
      <c r="AD136" s="22">
        <v>157332</v>
      </c>
      <c r="AE136" s="22">
        <v>13111</v>
      </c>
      <c r="AF136" s="22">
        <v>157332</v>
      </c>
      <c r="AG136" s="22">
        <v>13111</v>
      </c>
      <c r="AH136" s="22">
        <v>157332</v>
      </c>
      <c r="AI136" s="22">
        <v>13111</v>
      </c>
      <c r="AJ136" s="22">
        <v>157332</v>
      </c>
      <c r="AK136" s="22">
        <v>13111</v>
      </c>
      <c r="AL136" s="22">
        <v>157332</v>
      </c>
      <c r="AM136" s="22">
        <v>13111</v>
      </c>
      <c r="AN136" s="22">
        <v>157332</v>
      </c>
      <c r="AO136" s="22">
        <v>13111</v>
      </c>
      <c r="AP136" s="22">
        <v>157332</v>
      </c>
      <c r="AQ136" s="22">
        <v>13111</v>
      </c>
      <c r="AR136" s="22">
        <v>157332</v>
      </c>
      <c r="AS136" s="22">
        <v>13111</v>
      </c>
      <c r="AT136" s="22">
        <v>157332</v>
      </c>
      <c r="AU136" s="22">
        <v>15000</v>
      </c>
      <c r="AV136" s="22">
        <v>180000</v>
      </c>
      <c r="AW136" s="22">
        <v>15000</v>
      </c>
      <c r="AX136" s="22">
        <v>180000</v>
      </c>
      <c r="AY136" s="22">
        <v>15750</v>
      </c>
      <c r="AZ136" s="22">
        <v>189000</v>
      </c>
      <c r="BA136" s="22">
        <v>15750</v>
      </c>
      <c r="BB136" s="22">
        <v>189000</v>
      </c>
      <c r="BC136" s="22">
        <v>15750</v>
      </c>
      <c r="BD136" s="22">
        <v>189000</v>
      </c>
      <c r="BE136" s="22">
        <v>15750</v>
      </c>
      <c r="BF136" s="22">
        <v>189000</v>
      </c>
      <c r="BG136" s="22">
        <v>15750</v>
      </c>
      <c r="BH136" s="22">
        <v>189000</v>
      </c>
    </row>
    <row r="137" spans="1:60" x14ac:dyDescent="0.3">
      <c r="A137" s="21" t="s">
        <v>239</v>
      </c>
      <c r="B137" s="21" t="s">
        <v>238</v>
      </c>
      <c r="C137" s="21" t="s">
        <v>66</v>
      </c>
      <c r="D137" s="21" t="s">
        <v>240</v>
      </c>
      <c r="E137" s="21" t="s">
        <v>437</v>
      </c>
      <c r="F137" s="21" t="s">
        <v>669</v>
      </c>
      <c r="G137" s="22">
        <v>7951</v>
      </c>
      <c r="H137" s="22">
        <v>95412</v>
      </c>
      <c r="I137" s="22">
        <v>7951</v>
      </c>
      <c r="J137" s="22">
        <v>95412</v>
      </c>
      <c r="K137" s="22">
        <v>7951</v>
      </c>
      <c r="L137" s="22">
        <v>95412</v>
      </c>
      <c r="M137" s="22">
        <v>8368</v>
      </c>
      <c r="N137" s="22">
        <v>100416</v>
      </c>
      <c r="O137" s="22">
        <v>8368</v>
      </c>
      <c r="P137" s="22">
        <v>100416</v>
      </c>
      <c r="Q137" s="22">
        <v>8368</v>
      </c>
      <c r="R137" s="22">
        <v>100416</v>
      </c>
      <c r="S137" s="22">
        <v>8368</v>
      </c>
      <c r="T137" s="22">
        <v>100416</v>
      </c>
      <c r="U137" s="22">
        <v>8368</v>
      </c>
      <c r="V137" s="22">
        <v>100416</v>
      </c>
      <c r="W137" s="22">
        <v>8368</v>
      </c>
      <c r="X137" s="22">
        <v>100416</v>
      </c>
      <c r="Y137" s="22">
        <v>8368</v>
      </c>
      <c r="Z137" s="22">
        <v>100416</v>
      </c>
      <c r="AA137" s="22">
        <v>8368</v>
      </c>
      <c r="AB137" s="22">
        <v>100416</v>
      </c>
      <c r="AC137" s="22">
        <v>8368</v>
      </c>
      <c r="AD137" s="22">
        <v>100416</v>
      </c>
      <c r="AE137" s="22">
        <v>8368</v>
      </c>
      <c r="AF137" s="22">
        <v>100416</v>
      </c>
      <c r="AG137" s="22">
        <v>8368</v>
      </c>
      <c r="AH137" s="22">
        <v>100416</v>
      </c>
      <c r="AI137" s="22">
        <v>8786</v>
      </c>
      <c r="AJ137" s="22">
        <v>105432</v>
      </c>
      <c r="AK137" s="22">
        <v>8786</v>
      </c>
      <c r="AL137" s="22">
        <v>105432</v>
      </c>
      <c r="AM137" s="22">
        <v>8786</v>
      </c>
      <c r="AN137" s="22">
        <v>105432</v>
      </c>
      <c r="AO137" s="22">
        <v>8786</v>
      </c>
      <c r="AP137" s="22">
        <v>105432</v>
      </c>
      <c r="AQ137" s="22">
        <v>8786</v>
      </c>
      <c r="AR137" s="22">
        <v>105432</v>
      </c>
      <c r="AS137" s="22">
        <v>8786</v>
      </c>
      <c r="AT137" s="22">
        <v>105432</v>
      </c>
      <c r="AU137" s="22">
        <v>8786</v>
      </c>
      <c r="AV137" s="22">
        <v>105432</v>
      </c>
      <c r="AW137" s="22">
        <v>8786</v>
      </c>
      <c r="AX137" s="22">
        <v>105432</v>
      </c>
      <c r="AY137" s="22">
        <v>9225</v>
      </c>
      <c r="AZ137" s="22">
        <v>110700</v>
      </c>
      <c r="BA137" s="22">
        <v>9225</v>
      </c>
      <c r="BB137" s="22">
        <v>110700</v>
      </c>
      <c r="BC137" s="22">
        <v>9225</v>
      </c>
      <c r="BD137" s="22">
        <v>110700</v>
      </c>
      <c r="BE137" s="22">
        <v>9225</v>
      </c>
      <c r="BF137" s="22">
        <v>110700</v>
      </c>
      <c r="BG137" s="22">
        <v>9225</v>
      </c>
      <c r="BH137" s="22">
        <v>110700</v>
      </c>
    </row>
    <row r="138" spans="1:60" x14ac:dyDescent="0.3">
      <c r="A138" s="21" t="s">
        <v>239</v>
      </c>
      <c r="B138" s="21" t="s">
        <v>238</v>
      </c>
      <c r="C138" s="21" t="s">
        <v>66</v>
      </c>
      <c r="D138" s="21" t="s">
        <v>484</v>
      </c>
      <c r="E138" s="21" t="s">
        <v>500</v>
      </c>
      <c r="F138" s="21" t="s">
        <v>669</v>
      </c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>
        <v>1317.9</v>
      </c>
      <c r="AN138" s="22">
        <v>15814.8</v>
      </c>
      <c r="AO138" s="22">
        <v>1317.9</v>
      </c>
      <c r="AP138" s="22">
        <v>15814.8</v>
      </c>
      <c r="AQ138" s="22">
        <v>1317.9</v>
      </c>
      <c r="AR138" s="22">
        <v>15814.8</v>
      </c>
      <c r="AS138" s="22">
        <v>1317.9</v>
      </c>
      <c r="AT138" s="22">
        <v>15814.8</v>
      </c>
      <c r="AU138" s="22">
        <v>1317.9</v>
      </c>
      <c r="AV138" s="22">
        <v>15814.8</v>
      </c>
      <c r="AW138" s="22">
        <v>1317.9</v>
      </c>
      <c r="AX138" s="22">
        <v>15814.8</v>
      </c>
      <c r="AY138" s="22">
        <v>1317.9</v>
      </c>
      <c r="AZ138" s="22">
        <v>15814.8</v>
      </c>
      <c r="BA138" s="22">
        <v>1317.9</v>
      </c>
      <c r="BB138" s="22">
        <v>15814.8</v>
      </c>
      <c r="BC138" s="22">
        <v>1317.9</v>
      </c>
      <c r="BD138" s="22">
        <v>15814.8</v>
      </c>
      <c r="BE138" s="22">
        <v>1317.9</v>
      </c>
      <c r="BF138" s="22">
        <v>15814.8</v>
      </c>
      <c r="BG138" s="22">
        <v>1317.9</v>
      </c>
      <c r="BH138" s="22">
        <v>15814.8</v>
      </c>
    </row>
    <row r="139" spans="1:60" x14ac:dyDescent="0.3">
      <c r="A139" s="21" t="s">
        <v>394</v>
      </c>
      <c r="B139" s="21" t="s">
        <v>395</v>
      </c>
      <c r="C139" s="21" t="s">
        <v>43</v>
      </c>
      <c r="D139" s="21" t="s">
        <v>432</v>
      </c>
      <c r="E139" s="21" t="s">
        <v>139</v>
      </c>
      <c r="F139" s="21" t="s">
        <v>546</v>
      </c>
      <c r="G139" s="22">
        <v>13593</v>
      </c>
      <c r="H139" s="22">
        <v>163116</v>
      </c>
      <c r="I139" s="22">
        <v>13593</v>
      </c>
      <c r="J139" s="22">
        <v>163116</v>
      </c>
      <c r="K139" s="22">
        <v>13593</v>
      </c>
      <c r="L139" s="22">
        <v>163116</v>
      </c>
      <c r="M139" s="22">
        <v>14990</v>
      </c>
      <c r="N139" s="22">
        <v>179880</v>
      </c>
      <c r="O139" s="22">
        <v>14990</v>
      </c>
      <c r="P139" s="22">
        <v>179880</v>
      </c>
      <c r="Q139" s="22">
        <v>14990</v>
      </c>
      <c r="R139" s="22">
        <v>179880</v>
      </c>
      <c r="S139" s="22">
        <v>14990</v>
      </c>
      <c r="T139" s="22">
        <v>179880</v>
      </c>
      <c r="U139" s="22">
        <v>14990</v>
      </c>
      <c r="V139" s="22">
        <v>179880</v>
      </c>
      <c r="W139" s="22">
        <v>14990</v>
      </c>
      <c r="X139" s="22">
        <v>179880</v>
      </c>
      <c r="Y139" s="22">
        <v>14990</v>
      </c>
      <c r="Z139" s="22">
        <v>179880</v>
      </c>
      <c r="AA139" s="22">
        <v>14990</v>
      </c>
      <c r="AB139" s="22">
        <v>179880</v>
      </c>
      <c r="AC139" s="22">
        <v>14990</v>
      </c>
      <c r="AD139" s="22">
        <v>179880</v>
      </c>
      <c r="AE139" s="22">
        <v>14990</v>
      </c>
      <c r="AF139" s="22">
        <v>179880</v>
      </c>
      <c r="AG139" s="22">
        <v>14990</v>
      </c>
      <c r="AH139" s="22">
        <v>179880</v>
      </c>
      <c r="AI139" s="22">
        <v>15740</v>
      </c>
      <c r="AJ139" s="22">
        <v>188880</v>
      </c>
      <c r="AK139" s="22">
        <v>15740</v>
      </c>
      <c r="AL139" s="22">
        <v>188880</v>
      </c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</row>
    <row r="140" spans="1:60" x14ac:dyDescent="0.3">
      <c r="A140" s="21" t="s">
        <v>119</v>
      </c>
      <c r="B140" s="21" t="s">
        <v>263</v>
      </c>
      <c r="C140" s="21" t="s">
        <v>462</v>
      </c>
      <c r="D140" s="21" t="s">
        <v>466</v>
      </c>
      <c r="E140" s="21" t="s">
        <v>467</v>
      </c>
      <c r="F140" s="21" t="s">
        <v>545</v>
      </c>
      <c r="G140" s="22">
        <v>7613</v>
      </c>
      <c r="H140" s="22">
        <v>91356</v>
      </c>
      <c r="I140" s="22">
        <v>7613</v>
      </c>
      <c r="J140" s="22">
        <v>91356</v>
      </c>
      <c r="K140" s="22">
        <v>7613</v>
      </c>
      <c r="L140" s="22">
        <v>91356</v>
      </c>
      <c r="M140" s="22">
        <v>7613</v>
      </c>
      <c r="N140" s="22">
        <v>91356</v>
      </c>
      <c r="O140" s="22">
        <v>7613</v>
      </c>
      <c r="P140" s="22">
        <v>91356</v>
      </c>
      <c r="Q140" s="22">
        <v>7613</v>
      </c>
      <c r="R140" s="22">
        <v>91356</v>
      </c>
      <c r="S140" s="22">
        <v>7613</v>
      </c>
      <c r="T140" s="22">
        <v>91356</v>
      </c>
      <c r="U140" s="22">
        <v>7613</v>
      </c>
      <c r="V140" s="22">
        <v>91356</v>
      </c>
      <c r="W140" s="22">
        <v>7613</v>
      </c>
      <c r="X140" s="22">
        <v>91356</v>
      </c>
      <c r="Y140" s="22">
        <v>7613</v>
      </c>
      <c r="Z140" s="22">
        <v>91356</v>
      </c>
      <c r="AA140" s="22">
        <v>7613</v>
      </c>
      <c r="AB140" s="22">
        <v>91356</v>
      </c>
      <c r="AC140" s="22">
        <v>11932</v>
      </c>
      <c r="AD140" s="22">
        <v>143184</v>
      </c>
      <c r="AE140" s="22">
        <v>11932</v>
      </c>
      <c r="AF140" s="22">
        <v>143184</v>
      </c>
      <c r="AG140" s="22">
        <v>11932</v>
      </c>
      <c r="AH140" s="22">
        <v>143184</v>
      </c>
      <c r="AI140" s="22">
        <v>12529</v>
      </c>
      <c r="AJ140" s="22">
        <v>150348</v>
      </c>
      <c r="AK140" s="22">
        <v>12529</v>
      </c>
      <c r="AL140" s="22">
        <v>150348</v>
      </c>
      <c r="AM140" s="22">
        <v>12529</v>
      </c>
      <c r="AN140" s="22">
        <v>150348</v>
      </c>
      <c r="AO140" s="22">
        <v>12529</v>
      </c>
      <c r="AP140" s="22">
        <v>150348</v>
      </c>
      <c r="AQ140" s="22">
        <v>12529</v>
      </c>
      <c r="AR140" s="22">
        <v>150348</v>
      </c>
      <c r="AS140" s="22">
        <v>12529</v>
      </c>
      <c r="AT140" s="22">
        <v>150348</v>
      </c>
      <c r="AU140" s="22">
        <v>12529</v>
      </c>
      <c r="AV140" s="22">
        <v>150348</v>
      </c>
      <c r="AW140" s="22">
        <v>12529</v>
      </c>
      <c r="AX140" s="22">
        <v>150348</v>
      </c>
      <c r="AY140" s="22">
        <v>13155</v>
      </c>
      <c r="AZ140" s="22">
        <v>157860</v>
      </c>
      <c r="BA140" s="22">
        <v>13155</v>
      </c>
      <c r="BB140" s="22">
        <v>157860</v>
      </c>
      <c r="BC140" s="22">
        <v>13155</v>
      </c>
      <c r="BD140" s="22">
        <v>157860</v>
      </c>
      <c r="BE140" s="22">
        <v>13155</v>
      </c>
      <c r="BF140" s="22">
        <v>157860</v>
      </c>
      <c r="BG140" s="22">
        <v>13155</v>
      </c>
      <c r="BH140" s="22">
        <v>157860</v>
      </c>
    </row>
    <row r="141" spans="1:60" x14ac:dyDescent="0.3">
      <c r="A141" s="21" t="s">
        <v>25</v>
      </c>
      <c r="B141" s="21" t="s">
        <v>24</v>
      </c>
      <c r="C141" s="21" t="s">
        <v>7</v>
      </c>
      <c r="D141" s="21" t="s">
        <v>7</v>
      </c>
      <c r="E141" s="21" t="s">
        <v>27</v>
      </c>
      <c r="F141" s="21" t="s">
        <v>547</v>
      </c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>
        <v>3046.875</v>
      </c>
      <c r="AX141" s="22">
        <v>36562.5</v>
      </c>
      <c r="AY141" s="22">
        <v>3046.875</v>
      </c>
      <c r="AZ141" s="22">
        <v>36562.5</v>
      </c>
      <c r="BA141" s="22">
        <v>3046.875</v>
      </c>
      <c r="BB141" s="22">
        <v>36562.5</v>
      </c>
      <c r="BC141" s="22">
        <v>3046.875</v>
      </c>
      <c r="BD141" s="22">
        <v>36562.5</v>
      </c>
      <c r="BE141" s="22">
        <v>17063</v>
      </c>
      <c r="BF141" s="22">
        <v>204756</v>
      </c>
      <c r="BG141" s="22">
        <v>17063</v>
      </c>
      <c r="BH141" s="22">
        <v>204756</v>
      </c>
    </row>
    <row r="142" spans="1:60" x14ac:dyDescent="0.3">
      <c r="A142" s="21" t="s">
        <v>25</v>
      </c>
      <c r="B142" s="21" t="s">
        <v>24</v>
      </c>
      <c r="C142" s="21" t="s">
        <v>7</v>
      </c>
      <c r="D142" s="21" t="s">
        <v>26</v>
      </c>
      <c r="E142" s="21" t="s">
        <v>27</v>
      </c>
      <c r="F142" s="21" t="s">
        <v>547</v>
      </c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>
        <v>16250</v>
      </c>
      <c r="T142" s="22">
        <v>195000</v>
      </c>
      <c r="U142" s="22">
        <v>16250</v>
      </c>
      <c r="V142" s="22">
        <v>195000</v>
      </c>
      <c r="W142" s="22">
        <v>16250</v>
      </c>
      <c r="X142" s="22">
        <v>195000</v>
      </c>
      <c r="Y142" s="22">
        <v>16250</v>
      </c>
      <c r="Z142" s="22">
        <v>195000</v>
      </c>
      <c r="AA142" s="22">
        <v>16250</v>
      </c>
      <c r="AB142" s="22">
        <v>195000</v>
      </c>
      <c r="AC142" s="22">
        <v>16250</v>
      </c>
      <c r="AD142" s="22">
        <v>195000</v>
      </c>
      <c r="AE142" s="22">
        <v>16250</v>
      </c>
      <c r="AF142" s="22">
        <v>195000</v>
      </c>
      <c r="AG142" s="22">
        <v>16250</v>
      </c>
      <c r="AH142" s="22">
        <v>195000</v>
      </c>
      <c r="AI142" s="22">
        <v>16250</v>
      </c>
      <c r="AJ142" s="22">
        <v>195000</v>
      </c>
      <c r="AK142" s="22">
        <v>16250</v>
      </c>
      <c r="AL142" s="22">
        <v>195000</v>
      </c>
      <c r="AM142" s="22">
        <v>16250</v>
      </c>
      <c r="AN142" s="22">
        <v>195000</v>
      </c>
      <c r="AO142" s="22">
        <v>16250</v>
      </c>
      <c r="AP142" s="22">
        <v>195000</v>
      </c>
      <c r="AQ142" s="22">
        <v>16250</v>
      </c>
      <c r="AR142" s="22">
        <v>195000</v>
      </c>
      <c r="AS142" s="22">
        <v>16250</v>
      </c>
      <c r="AT142" s="22">
        <v>195000</v>
      </c>
      <c r="AU142" s="22">
        <v>16250</v>
      </c>
      <c r="AV142" s="22">
        <v>195000</v>
      </c>
      <c r="AW142" s="22">
        <v>16250</v>
      </c>
      <c r="AX142" s="22">
        <v>195000</v>
      </c>
      <c r="AY142" s="22">
        <v>17063</v>
      </c>
      <c r="AZ142" s="22">
        <v>204756</v>
      </c>
      <c r="BA142" s="22">
        <v>17063</v>
      </c>
      <c r="BB142" s="22">
        <v>204756</v>
      </c>
      <c r="BC142" s="22">
        <v>17063</v>
      </c>
      <c r="BD142" s="22">
        <v>204756</v>
      </c>
      <c r="BE142" s="22">
        <v>3046.875</v>
      </c>
      <c r="BF142" s="22">
        <v>36562.5</v>
      </c>
      <c r="BG142" s="22">
        <v>3046.875</v>
      </c>
      <c r="BH142" s="22">
        <v>36562.5</v>
      </c>
    </row>
    <row r="143" spans="1:60" x14ac:dyDescent="0.3">
      <c r="A143" s="21" t="s">
        <v>57</v>
      </c>
      <c r="B143" s="21" t="s">
        <v>56</v>
      </c>
      <c r="C143" s="21" t="s">
        <v>43</v>
      </c>
      <c r="D143" s="21" t="s">
        <v>58</v>
      </c>
      <c r="E143" s="21" t="s">
        <v>9</v>
      </c>
      <c r="F143" s="21" t="s">
        <v>547</v>
      </c>
      <c r="G143" s="22">
        <v>9695</v>
      </c>
      <c r="H143" s="22">
        <v>116340</v>
      </c>
      <c r="I143" s="22">
        <v>9695</v>
      </c>
      <c r="J143" s="22">
        <v>116340</v>
      </c>
      <c r="K143" s="22">
        <v>9695</v>
      </c>
      <c r="L143" s="22">
        <v>116340</v>
      </c>
      <c r="M143" s="22">
        <v>9695</v>
      </c>
      <c r="N143" s="22">
        <v>116340</v>
      </c>
      <c r="O143" s="22">
        <v>9695</v>
      </c>
      <c r="P143" s="22">
        <v>116340</v>
      </c>
      <c r="Q143" s="22">
        <v>9695</v>
      </c>
      <c r="R143" s="22">
        <v>116340</v>
      </c>
      <c r="S143" s="22">
        <v>9695</v>
      </c>
      <c r="T143" s="22">
        <v>116340</v>
      </c>
      <c r="U143" s="22">
        <v>9695</v>
      </c>
      <c r="V143" s="22">
        <v>116340</v>
      </c>
      <c r="W143" s="22">
        <v>9695</v>
      </c>
      <c r="X143" s="22">
        <v>116340</v>
      </c>
      <c r="Y143" s="22">
        <v>9695</v>
      </c>
      <c r="Z143" s="22">
        <v>116340</v>
      </c>
      <c r="AA143" s="22">
        <v>9695</v>
      </c>
      <c r="AB143" s="22">
        <v>116340</v>
      </c>
      <c r="AC143" s="22">
        <v>9695</v>
      </c>
      <c r="AD143" s="22">
        <v>116340</v>
      </c>
      <c r="AE143" s="22">
        <v>9695</v>
      </c>
      <c r="AF143" s="22">
        <v>116340</v>
      </c>
      <c r="AG143" s="22">
        <v>9695</v>
      </c>
      <c r="AH143" s="22">
        <v>116340</v>
      </c>
      <c r="AI143" s="22">
        <v>10180</v>
      </c>
      <c r="AJ143" s="22">
        <v>122160</v>
      </c>
      <c r="AK143" s="22">
        <v>12216</v>
      </c>
      <c r="AL143" s="22">
        <v>146592</v>
      </c>
      <c r="AM143" s="22">
        <v>12216</v>
      </c>
      <c r="AN143" s="22">
        <v>146592</v>
      </c>
      <c r="AO143" s="22">
        <v>12216</v>
      </c>
      <c r="AP143" s="22">
        <v>146592</v>
      </c>
      <c r="AQ143" s="22">
        <v>12216</v>
      </c>
      <c r="AR143" s="22">
        <v>146592</v>
      </c>
      <c r="AS143" s="22">
        <v>12216</v>
      </c>
      <c r="AT143" s="22">
        <v>146592</v>
      </c>
      <c r="AU143" s="22">
        <v>12216</v>
      </c>
      <c r="AV143" s="22">
        <v>146592</v>
      </c>
      <c r="AW143" s="22">
        <v>12216</v>
      </c>
      <c r="AX143" s="22">
        <v>146592</v>
      </c>
      <c r="AY143" s="22">
        <v>12827</v>
      </c>
      <c r="AZ143" s="22">
        <v>153924</v>
      </c>
      <c r="BA143" s="22">
        <v>12827</v>
      </c>
      <c r="BB143" s="22">
        <v>153924</v>
      </c>
      <c r="BC143" s="22">
        <v>12827</v>
      </c>
      <c r="BD143" s="22">
        <v>153924</v>
      </c>
      <c r="BE143" s="22">
        <v>12827</v>
      </c>
      <c r="BF143" s="22">
        <v>153924</v>
      </c>
      <c r="BG143" s="22">
        <v>12827</v>
      </c>
      <c r="BH143" s="22">
        <v>153924</v>
      </c>
    </row>
    <row r="144" spans="1:60" x14ac:dyDescent="0.3">
      <c r="A144" s="21" t="s">
        <v>325</v>
      </c>
      <c r="B144" s="21" t="s">
        <v>324</v>
      </c>
      <c r="C144" s="21" t="s">
        <v>66</v>
      </c>
      <c r="D144" s="21" t="s">
        <v>326</v>
      </c>
      <c r="E144" s="21" t="s">
        <v>319</v>
      </c>
      <c r="F144" s="21" t="s">
        <v>669</v>
      </c>
      <c r="G144" s="22">
        <v>7818</v>
      </c>
      <c r="H144" s="22">
        <v>93816</v>
      </c>
      <c r="I144" s="22">
        <v>7818</v>
      </c>
      <c r="J144" s="22">
        <v>93816</v>
      </c>
      <c r="K144" s="22">
        <v>7818</v>
      </c>
      <c r="L144" s="22">
        <v>93816</v>
      </c>
      <c r="M144" s="22">
        <v>7818</v>
      </c>
      <c r="N144" s="22">
        <v>93816</v>
      </c>
      <c r="O144" s="22">
        <v>7818</v>
      </c>
      <c r="P144" s="22">
        <v>93816</v>
      </c>
      <c r="Q144" s="22">
        <v>7818</v>
      </c>
      <c r="R144" s="22">
        <v>93816</v>
      </c>
      <c r="S144" s="22">
        <v>7818</v>
      </c>
      <c r="T144" s="22">
        <v>93816</v>
      </c>
      <c r="U144" s="22">
        <v>7818</v>
      </c>
      <c r="V144" s="22">
        <v>93816</v>
      </c>
      <c r="W144" s="22">
        <v>7818</v>
      </c>
      <c r="X144" s="22">
        <v>93816</v>
      </c>
      <c r="Y144" s="22">
        <v>7818</v>
      </c>
      <c r="Z144" s="22">
        <v>93816</v>
      </c>
      <c r="AA144" s="22">
        <v>7818</v>
      </c>
      <c r="AB144" s="22">
        <v>93816</v>
      </c>
      <c r="AC144" s="22">
        <v>7818</v>
      </c>
      <c r="AD144" s="22">
        <v>93816</v>
      </c>
      <c r="AE144" s="22">
        <v>7818</v>
      </c>
      <c r="AF144" s="22">
        <v>93816</v>
      </c>
      <c r="AG144" s="22">
        <v>7818</v>
      </c>
      <c r="AH144" s="22">
        <v>93816</v>
      </c>
      <c r="AI144" s="22">
        <v>8209</v>
      </c>
      <c r="AJ144" s="22">
        <v>98508</v>
      </c>
      <c r="AK144" s="22">
        <v>8209</v>
      </c>
      <c r="AL144" s="22">
        <v>98508</v>
      </c>
      <c r="AM144" s="22">
        <v>8209</v>
      </c>
      <c r="AN144" s="22">
        <v>98508</v>
      </c>
      <c r="AO144" s="22">
        <v>8209</v>
      </c>
      <c r="AP144" s="22">
        <v>98508</v>
      </c>
      <c r="AQ144" s="22">
        <v>8209</v>
      </c>
      <c r="AR144" s="22">
        <v>98508</v>
      </c>
      <c r="AS144" s="22">
        <v>8209</v>
      </c>
      <c r="AT144" s="22">
        <v>98508</v>
      </c>
      <c r="AU144" s="22">
        <v>8209</v>
      </c>
      <c r="AV144" s="22">
        <v>98508</v>
      </c>
      <c r="AW144" s="22">
        <v>8209</v>
      </c>
      <c r="AX144" s="22">
        <v>98508</v>
      </c>
      <c r="AY144" s="22">
        <v>8619</v>
      </c>
      <c r="AZ144" s="22">
        <v>103428</v>
      </c>
      <c r="BA144" s="22">
        <v>8619</v>
      </c>
      <c r="BB144" s="22">
        <v>103428</v>
      </c>
      <c r="BC144" s="22">
        <v>8619</v>
      </c>
      <c r="BD144" s="22">
        <v>103428</v>
      </c>
      <c r="BE144" s="22">
        <v>8619</v>
      </c>
      <c r="BF144" s="22">
        <v>103428</v>
      </c>
      <c r="BG144" s="22">
        <v>8619</v>
      </c>
      <c r="BH144" s="22">
        <v>103428</v>
      </c>
    </row>
    <row r="145" spans="1:60" x14ac:dyDescent="0.3">
      <c r="A145" s="21" t="s">
        <v>15</v>
      </c>
      <c r="B145" s="21" t="s">
        <v>14</v>
      </c>
      <c r="C145" s="21" t="s">
        <v>7</v>
      </c>
      <c r="D145" s="21" t="s">
        <v>16</v>
      </c>
      <c r="E145" s="21" t="s">
        <v>17</v>
      </c>
      <c r="F145" s="21" t="s">
        <v>547</v>
      </c>
      <c r="G145" s="22">
        <v>17302</v>
      </c>
      <c r="H145" s="22">
        <v>207624</v>
      </c>
      <c r="I145" s="22">
        <v>17302</v>
      </c>
      <c r="J145" s="22">
        <v>207624</v>
      </c>
      <c r="K145" s="22">
        <v>17302</v>
      </c>
      <c r="L145" s="22">
        <v>207624</v>
      </c>
      <c r="M145" s="22">
        <v>17302</v>
      </c>
      <c r="N145" s="22">
        <v>207624</v>
      </c>
      <c r="O145" s="22">
        <v>17302</v>
      </c>
      <c r="P145" s="22">
        <v>207624</v>
      </c>
      <c r="Q145" s="22">
        <v>17302</v>
      </c>
      <c r="R145" s="22">
        <v>207624</v>
      </c>
      <c r="S145" s="22">
        <v>17302</v>
      </c>
      <c r="T145" s="22">
        <v>207624</v>
      </c>
      <c r="U145" s="22">
        <v>17302</v>
      </c>
      <c r="V145" s="22">
        <v>207624</v>
      </c>
      <c r="W145" s="22">
        <v>17302</v>
      </c>
      <c r="X145" s="22">
        <v>207624</v>
      </c>
      <c r="Y145" s="22">
        <v>17302</v>
      </c>
      <c r="Z145" s="22">
        <v>207624</v>
      </c>
      <c r="AA145" s="22">
        <v>17302</v>
      </c>
      <c r="AB145" s="22">
        <v>207624</v>
      </c>
      <c r="AC145" s="22">
        <v>17302</v>
      </c>
      <c r="AD145" s="22">
        <v>207624</v>
      </c>
      <c r="AE145" s="22">
        <v>17302</v>
      </c>
      <c r="AF145" s="22">
        <v>207624</v>
      </c>
      <c r="AG145" s="22">
        <v>17302</v>
      </c>
      <c r="AH145" s="22">
        <v>207624</v>
      </c>
      <c r="AI145" s="22">
        <v>18167</v>
      </c>
      <c r="AJ145" s="22">
        <v>218004</v>
      </c>
      <c r="AK145" s="22">
        <v>18167</v>
      </c>
      <c r="AL145" s="22">
        <v>218004</v>
      </c>
      <c r="AM145" s="22">
        <v>18167</v>
      </c>
      <c r="AN145" s="22">
        <v>218004</v>
      </c>
      <c r="AO145" s="22">
        <v>18167</v>
      </c>
      <c r="AP145" s="22">
        <v>218004</v>
      </c>
      <c r="AQ145" s="22">
        <v>18167</v>
      </c>
      <c r="AR145" s="22">
        <v>218004</v>
      </c>
      <c r="AS145" s="22">
        <v>18167</v>
      </c>
      <c r="AT145" s="22">
        <v>218004</v>
      </c>
      <c r="AU145" s="22">
        <v>18167</v>
      </c>
      <c r="AV145" s="22">
        <v>218004</v>
      </c>
      <c r="AW145" s="22">
        <v>18167</v>
      </c>
      <c r="AX145" s="22">
        <v>218004</v>
      </c>
      <c r="AY145" s="22">
        <v>19075</v>
      </c>
      <c r="AZ145" s="22">
        <v>228900</v>
      </c>
      <c r="BA145" s="22">
        <v>19075</v>
      </c>
      <c r="BB145" s="22">
        <v>228900</v>
      </c>
      <c r="BC145" s="22">
        <v>19075</v>
      </c>
      <c r="BD145" s="22">
        <v>228900</v>
      </c>
      <c r="BE145" s="22">
        <v>19075</v>
      </c>
      <c r="BF145" s="22">
        <v>228900</v>
      </c>
      <c r="BG145" s="22">
        <v>19075</v>
      </c>
      <c r="BH145" s="22">
        <v>228900</v>
      </c>
    </row>
    <row r="146" spans="1:60" x14ac:dyDescent="0.3">
      <c r="A146" s="21" t="s">
        <v>117</v>
      </c>
      <c r="B146" s="21" t="s">
        <v>116</v>
      </c>
      <c r="C146" s="21" t="s">
        <v>93</v>
      </c>
      <c r="D146" s="21" t="s">
        <v>433</v>
      </c>
      <c r="E146" s="21" t="s">
        <v>9</v>
      </c>
      <c r="F146" s="21" t="s">
        <v>547</v>
      </c>
      <c r="G146" s="22">
        <v>5725</v>
      </c>
      <c r="H146" s="22">
        <v>68700</v>
      </c>
      <c r="I146" s="22">
        <v>5725</v>
      </c>
      <c r="J146" s="22">
        <v>68700</v>
      </c>
      <c r="K146" s="22">
        <v>5725</v>
      </c>
      <c r="L146" s="22">
        <v>68700</v>
      </c>
      <c r="M146" s="22">
        <v>5725</v>
      </c>
      <c r="N146" s="22">
        <v>68700</v>
      </c>
      <c r="O146" s="22">
        <v>5725</v>
      </c>
      <c r="P146" s="22">
        <v>68700</v>
      </c>
      <c r="Q146" s="22">
        <v>5725</v>
      </c>
      <c r="R146" s="22">
        <v>68700</v>
      </c>
      <c r="S146" s="22">
        <v>6012</v>
      </c>
      <c r="T146" s="22">
        <v>72144</v>
      </c>
      <c r="U146" s="22">
        <v>6012</v>
      </c>
      <c r="V146" s="22">
        <v>72144</v>
      </c>
      <c r="W146" s="22">
        <v>6012</v>
      </c>
      <c r="X146" s="22">
        <v>72144</v>
      </c>
      <c r="Y146" s="22">
        <v>6012</v>
      </c>
      <c r="Z146" s="22">
        <v>72144</v>
      </c>
      <c r="AA146" s="22">
        <v>6012</v>
      </c>
      <c r="AB146" s="22">
        <v>72144</v>
      </c>
      <c r="AC146" s="22">
        <v>6012</v>
      </c>
      <c r="AD146" s="22">
        <v>72144</v>
      </c>
      <c r="AE146" s="22">
        <v>6012</v>
      </c>
      <c r="AF146" s="22">
        <v>72144</v>
      </c>
      <c r="AG146" s="22">
        <v>6012</v>
      </c>
      <c r="AH146" s="22">
        <v>72144</v>
      </c>
      <c r="AI146" s="22">
        <v>6313</v>
      </c>
      <c r="AJ146" s="22">
        <v>75756</v>
      </c>
      <c r="AK146" s="22">
        <v>6313</v>
      </c>
      <c r="AL146" s="22">
        <v>75756</v>
      </c>
      <c r="AM146" s="22">
        <v>6313</v>
      </c>
      <c r="AN146" s="22">
        <v>75756</v>
      </c>
      <c r="AO146" s="22">
        <v>6313</v>
      </c>
      <c r="AP146" s="22">
        <v>75756</v>
      </c>
      <c r="AQ146" s="22">
        <v>6313</v>
      </c>
      <c r="AR146" s="22">
        <v>75756</v>
      </c>
      <c r="AS146" s="22">
        <v>6313</v>
      </c>
      <c r="AT146" s="22">
        <v>75756</v>
      </c>
      <c r="AU146" s="22">
        <v>6313</v>
      </c>
      <c r="AV146" s="22">
        <v>75756</v>
      </c>
      <c r="AW146" s="22">
        <v>6313</v>
      </c>
      <c r="AX146" s="22">
        <v>75756</v>
      </c>
      <c r="AY146" s="22">
        <v>6629</v>
      </c>
      <c r="AZ146" s="22">
        <v>79548</v>
      </c>
      <c r="BA146" s="22">
        <v>6629</v>
      </c>
      <c r="BB146" s="22">
        <v>79548</v>
      </c>
      <c r="BC146" s="22">
        <v>6629</v>
      </c>
      <c r="BD146" s="22">
        <v>79548</v>
      </c>
      <c r="BE146" s="22">
        <v>6629</v>
      </c>
      <c r="BF146" s="22">
        <v>79548</v>
      </c>
      <c r="BG146" s="22">
        <v>6629</v>
      </c>
      <c r="BH146" s="22">
        <v>79548</v>
      </c>
    </row>
    <row r="147" spans="1:60" x14ac:dyDescent="0.3">
      <c r="A147" s="21" t="s">
        <v>226</v>
      </c>
      <c r="B147" s="21" t="s">
        <v>505</v>
      </c>
      <c r="C147" s="21" t="s">
        <v>7</v>
      </c>
      <c r="D147" s="21" t="s">
        <v>507</v>
      </c>
      <c r="E147" s="21" t="s">
        <v>234</v>
      </c>
      <c r="F147" s="21" t="s">
        <v>549</v>
      </c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>
        <v>18750</v>
      </c>
      <c r="AT147" s="22">
        <v>225000</v>
      </c>
      <c r="AU147" s="22">
        <v>18750</v>
      </c>
      <c r="AV147" s="22">
        <v>225000</v>
      </c>
      <c r="AW147" s="22">
        <v>18750</v>
      </c>
      <c r="AX147" s="22">
        <v>225000</v>
      </c>
      <c r="AY147" s="22">
        <v>18750</v>
      </c>
      <c r="AZ147" s="22">
        <v>225000</v>
      </c>
      <c r="BA147" s="22">
        <v>18750</v>
      </c>
      <c r="BB147" s="22">
        <v>225000</v>
      </c>
      <c r="BC147" s="22">
        <v>18750</v>
      </c>
      <c r="BD147" s="22">
        <v>225000</v>
      </c>
      <c r="BE147" s="22">
        <v>18750</v>
      </c>
      <c r="BF147" s="22">
        <v>225000</v>
      </c>
      <c r="BG147" s="22">
        <v>18750</v>
      </c>
      <c r="BH147" s="22">
        <v>225000</v>
      </c>
    </row>
    <row r="148" spans="1:60" x14ac:dyDescent="0.3">
      <c r="A148" s="21" t="s">
        <v>279</v>
      </c>
      <c r="B148" s="21" t="s">
        <v>278</v>
      </c>
      <c r="C148" s="21" t="s">
        <v>66</v>
      </c>
      <c r="D148" s="21" t="s">
        <v>280</v>
      </c>
      <c r="E148" s="21" t="s">
        <v>281</v>
      </c>
      <c r="F148" s="21" t="s">
        <v>545</v>
      </c>
      <c r="G148" s="22">
        <v>8527</v>
      </c>
      <c r="H148" s="22">
        <v>102324</v>
      </c>
      <c r="I148" s="22">
        <v>8527</v>
      </c>
      <c r="J148" s="22">
        <v>102324</v>
      </c>
      <c r="K148" s="22">
        <v>8527</v>
      </c>
      <c r="L148" s="22">
        <v>102324</v>
      </c>
      <c r="M148" s="22">
        <v>8527</v>
      </c>
      <c r="N148" s="22">
        <v>102324</v>
      </c>
      <c r="O148" s="22">
        <v>8527</v>
      </c>
      <c r="P148" s="22">
        <v>102324</v>
      </c>
      <c r="Q148" s="22">
        <v>8527</v>
      </c>
      <c r="R148" s="22">
        <v>102324</v>
      </c>
      <c r="S148" s="22">
        <v>8527</v>
      </c>
      <c r="T148" s="22">
        <v>102324</v>
      </c>
      <c r="U148" s="22">
        <v>9593</v>
      </c>
      <c r="V148" s="22">
        <v>115116</v>
      </c>
      <c r="W148" s="22">
        <v>9593</v>
      </c>
      <c r="X148" s="22">
        <v>115116</v>
      </c>
      <c r="Y148" s="22">
        <v>9593</v>
      </c>
      <c r="Z148" s="22">
        <v>115116</v>
      </c>
      <c r="AA148" s="22">
        <v>9593</v>
      </c>
      <c r="AB148" s="22">
        <v>115116</v>
      </c>
      <c r="AC148" s="22">
        <v>9593</v>
      </c>
      <c r="AD148" s="22">
        <v>115116</v>
      </c>
      <c r="AE148" s="22">
        <v>9593</v>
      </c>
      <c r="AF148" s="22">
        <v>115116</v>
      </c>
      <c r="AG148" s="22">
        <v>9593</v>
      </c>
      <c r="AH148" s="22">
        <v>115116</v>
      </c>
      <c r="AI148" s="22">
        <v>8953</v>
      </c>
      <c r="AJ148" s="22">
        <v>107436</v>
      </c>
      <c r="AK148" s="22">
        <v>8953</v>
      </c>
      <c r="AL148" s="22">
        <v>107436</v>
      </c>
      <c r="AM148" s="22">
        <v>8953</v>
      </c>
      <c r="AN148" s="22">
        <v>107436</v>
      </c>
      <c r="AO148" s="22">
        <v>8953</v>
      </c>
      <c r="AP148" s="22">
        <v>107436</v>
      </c>
      <c r="AQ148" s="22">
        <v>8953</v>
      </c>
      <c r="AR148" s="22">
        <v>107436</v>
      </c>
      <c r="AS148" s="22">
        <v>8953</v>
      </c>
      <c r="AT148" s="22">
        <v>107436</v>
      </c>
      <c r="AU148" s="22">
        <v>8953</v>
      </c>
      <c r="AV148" s="22">
        <v>107436</v>
      </c>
      <c r="AW148" s="22">
        <v>8953</v>
      </c>
      <c r="AX148" s="22">
        <v>107436</v>
      </c>
      <c r="AY148" s="22">
        <v>9401</v>
      </c>
      <c r="AZ148" s="22">
        <v>112812</v>
      </c>
      <c r="BA148" s="22">
        <v>9401</v>
      </c>
      <c r="BB148" s="22">
        <v>112812</v>
      </c>
      <c r="BC148" s="22">
        <v>9401</v>
      </c>
      <c r="BD148" s="22">
        <v>112812</v>
      </c>
      <c r="BE148" s="22">
        <v>9401</v>
      </c>
      <c r="BF148" s="22">
        <v>112812</v>
      </c>
      <c r="BG148" s="22">
        <v>9401</v>
      </c>
      <c r="BH148" s="22">
        <v>112812</v>
      </c>
    </row>
    <row r="149" spans="1:60" x14ac:dyDescent="0.3">
      <c r="A149" s="21" t="s">
        <v>496</v>
      </c>
      <c r="B149" s="21" t="s">
        <v>497</v>
      </c>
      <c r="C149" s="21" t="s">
        <v>93</v>
      </c>
      <c r="D149" s="21" t="s">
        <v>498</v>
      </c>
      <c r="E149" s="21" t="s">
        <v>273</v>
      </c>
      <c r="F149" s="21" t="s">
        <v>545</v>
      </c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>
        <v>7500</v>
      </c>
      <c r="AR149" s="22">
        <v>90000</v>
      </c>
      <c r="AS149" s="22">
        <v>7500</v>
      </c>
      <c r="AT149" s="22">
        <v>90000</v>
      </c>
      <c r="AU149" s="22">
        <v>7500</v>
      </c>
      <c r="AV149" s="22">
        <v>90000</v>
      </c>
      <c r="AW149" s="22">
        <v>7500</v>
      </c>
      <c r="AX149" s="22">
        <v>90000</v>
      </c>
      <c r="AY149" s="22">
        <v>7500</v>
      </c>
      <c r="AZ149" s="22">
        <v>90000</v>
      </c>
      <c r="BA149" s="22">
        <v>7500</v>
      </c>
      <c r="BB149" s="22">
        <v>90000</v>
      </c>
      <c r="BC149" s="22">
        <v>7880</v>
      </c>
      <c r="BD149" s="22">
        <v>94560</v>
      </c>
      <c r="BE149" s="22">
        <v>7880</v>
      </c>
      <c r="BF149" s="22">
        <v>94560</v>
      </c>
      <c r="BG149" s="22">
        <v>7880</v>
      </c>
      <c r="BH149" s="22">
        <v>94560</v>
      </c>
    </row>
    <row r="150" spans="1:60" x14ac:dyDescent="0.3">
      <c r="A150" s="21" t="s">
        <v>60</v>
      </c>
      <c r="B150" s="21" t="s">
        <v>59</v>
      </c>
      <c r="C150" s="21" t="s">
        <v>43</v>
      </c>
      <c r="D150" s="21" t="s">
        <v>61</v>
      </c>
      <c r="E150" s="21" t="s">
        <v>21</v>
      </c>
      <c r="F150" s="21" t="s">
        <v>547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>
        <v>12002</v>
      </c>
      <c r="R150" s="22">
        <v>144024</v>
      </c>
      <c r="S150" s="22">
        <v>12002</v>
      </c>
      <c r="T150" s="22">
        <v>144024</v>
      </c>
      <c r="U150" s="22">
        <v>12002</v>
      </c>
      <c r="V150" s="22">
        <v>144024</v>
      </c>
      <c r="W150" s="22">
        <v>12002</v>
      </c>
      <c r="X150" s="22">
        <v>144024</v>
      </c>
      <c r="Y150" s="22">
        <v>12002</v>
      </c>
      <c r="Z150" s="22">
        <v>144024</v>
      </c>
      <c r="AA150" s="22">
        <v>12002</v>
      </c>
      <c r="AB150" s="22">
        <v>144024</v>
      </c>
      <c r="AC150" s="22">
        <v>12002</v>
      </c>
      <c r="AD150" s="22">
        <v>144024</v>
      </c>
      <c r="AE150" s="22">
        <v>12002</v>
      </c>
      <c r="AF150" s="22">
        <v>144024</v>
      </c>
      <c r="AG150" s="22">
        <v>12002</v>
      </c>
      <c r="AH150" s="22">
        <v>144024</v>
      </c>
      <c r="AI150" s="22">
        <v>12002</v>
      </c>
      <c r="AJ150" s="22">
        <v>144024</v>
      </c>
      <c r="AK150" s="22">
        <v>12002</v>
      </c>
      <c r="AL150" s="22">
        <v>144024</v>
      </c>
      <c r="AM150" s="22">
        <v>12002</v>
      </c>
      <c r="AN150" s="22">
        <v>144024</v>
      </c>
      <c r="AO150" s="22">
        <v>12002</v>
      </c>
      <c r="AP150" s="22">
        <v>144024</v>
      </c>
      <c r="AQ150" s="22">
        <v>12002</v>
      </c>
      <c r="AR150" s="22">
        <v>144024</v>
      </c>
      <c r="AS150" s="22">
        <v>12002</v>
      </c>
      <c r="AT150" s="22">
        <v>144024</v>
      </c>
      <c r="AU150" s="22">
        <v>12002</v>
      </c>
      <c r="AV150" s="22">
        <v>144024</v>
      </c>
      <c r="AW150" s="22">
        <v>12002</v>
      </c>
      <c r="AX150" s="22">
        <v>144024</v>
      </c>
      <c r="AY150" s="22">
        <v>12602</v>
      </c>
      <c r="AZ150" s="22">
        <v>151224</v>
      </c>
      <c r="BA150" s="22">
        <v>12602</v>
      </c>
      <c r="BB150" s="22">
        <v>151224</v>
      </c>
      <c r="BC150" s="22">
        <v>12602</v>
      </c>
      <c r="BD150" s="22">
        <v>151224</v>
      </c>
      <c r="BE150" s="22">
        <v>12602</v>
      </c>
      <c r="BF150" s="22">
        <v>151224</v>
      </c>
      <c r="BG150" s="22">
        <v>12602</v>
      </c>
      <c r="BH150" s="22">
        <v>151224</v>
      </c>
    </row>
    <row r="151" spans="1:60" x14ac:dyDescent="0.3">
      <c r="A151" s="21" t="s">
        <v>311</v>
      </c>
      <c r="B151" s="21" t="s">
        <v>310</v>
      </c>
      <c r="C151" s="21" t="s">
        <v>93</v>
      </c>
      <c r="D151" s="21" t="s">
        <v>312</v>
      </c>
      <c r="E151" s="21" t="s">
        <v>313</v>
      </c>
      <c r="F151" s="21" t="s">
        <v>545</v>
      </c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>
        <v>6293</v>
      </c>
      <c r="AD151" s="22">
        <v>75516</v>
      </c>
      <c r="AE151" s="22">
        <v>6293</v>
      </c>
      <c r="AF151" s="22">
        <v>75516</v>
      </c>
      <c r="AG151" s="22">
        <v>6293</v>
      </c>
      <c r="AH151" s="22">
        <v>75516</v>
      </c>
      <c r="AI151" s="22">
        <v>6293</v>
      </c>
      <c r="AJ151" s="22">
        <v>75516</v>
      </c>
      <c r="AK151" s="22">
        <v>6293</v>
      </c>
      <c r="AL151" s="22">
        <v>75516</v>
      </c>
      <c r="AM151" s="22">
        <v>6608</v>
      </c>
      <c r="AN151" s="22">
        <v>79296</v>
      </c>
      <c r="AO151" s="22">
        <v>6608</v>
      </c>
      <c r="AP151" s="22">
        <v>79296</v>
      </c>
      <c r="AQ151" s="22">
        <v>6608</v>
      </c>
      <c r="AR151" s="22">
        <v>79296</v>
      </c>
      <c r="AS151" s="22">
        <v>6608</v>
      </c>
      <c r="AT151" s="22">
        <v>79296</v>
      </c>
      <c r="AU151" s="22">
        <v>6608</v>
      </c>
      <c r="AV151" s="22">
        <v>79296</v>
      </c>
      <c r="AW151" s="22">
        <v>6608</v>
      </c>
      <c r="AX151" s="22">
        <v>79296</v>
      </c>
      <c r="AY151" s="22">
        <v>6938</v>
      </c>
      <c r="AZ151" s="22">
        <v>83256</v>
      </c>
      <c r="BA151" s="22">
        <v>6938</v>
      </c>
      <c r="BB151" s="22">
        <v>83256</v>
      </c>
      <c r="BC151" s="22">
        <v>6938</v>
      </c>
      <c r="BD151" s="22">
        <v>83256</v>
      </c>
      <c r="BE151" s="22">
        <v>6938</v>
      </c>
      <c r="BF151" s="22">
        <v>83256</v>
      </c>
      <c r="BG151" s="22">
        <v>6938</v>
      </c>
      <c r="BH151" s="22">
        <v>83256</v>
      </c>
    </row>
    <row r="152" spans="1:60" x14ac:dyDescent="0.3">
      <c r="A152" s="21" t="s">
        <v>33</v>
      </c>
      <c r="B152" s="21" t="s">
        <v>32</v>
      </c>
      <c r="C152" s="21" t="s">
        <v>7</v>
      </c>
      <c r="D152" s="21" t="s">
        <v>434</v>
      </c>
      <c r="E152" s="21" t="s">
        <v>34</v>
      </c>
      <c r="F152" s="21" t="s">
        <v>547</v>
      </c>
      <c r="G152" s="22">
        <v>15434</v>
      </c>
      <c r="H152" s="22">
        <v>185208</v>
      </c>
      <c r="I152" s="22">
        <v>15434</v>
      </c>
      <c r="J152" s="22">
        <v>185208</v>
      </c>
      <c r="K152" s="22">
        <v>15434</v>
      </c>
      <c r="L152" s="22">
        <v>185208</v>
      </c>
      <c r="M152" s="22">
        <v>15434</v>
      </c>
      <c r="N152" s="22">
        <v>185208</v>
      </c>
      <c r="O152" s="22">
        <v>15434</v>
      </c>
      <c r="P152" s="22">
        <v>185208</v>
      </c>
      <c r="Q152" s="22">
        <v>15434</v>
      </c>
      <c r="R152" s="22">
        <v>185208</v>
      </c>
      <c r="S152" s="22">
        <v>15434</v>
      </c>
      <c r="T152" s="22">
        <v>185208</v>
      </c>
      <c r="U152" s="22">
        <v>15434</v>
      </c>
      <c r="V152" s="22">
        <v>185208</v>
      </c>
      <c r="W152" s="22">
        <v>15434</v>
      </c>
      <c r="X152" s="22">
        <v>185208</v>
      </c>
      <c r="Y152" s="22">
        <v>15434</v>
      </c>
      <c r="Z152" s="22">
        <v>185208</v>
      </c>
      <c r="AA152" s="22">
        <v>15434</v>
      </c>
      <c r="AB152" s="22">
        <v>185208</v>
      </c>
      <c r="AC152" s="22">
        <v>15434</v>
      </c>
      <c r="AD152" s="22">
        <v>185208</v>
      </c>
      <c r="AE152" s="22">
        <v>15434</v>
      </c>
      <c r="AF152" s="22">
        <v>185208</v>
      </c>
      <c r="AG152" s="22">
        <v>15434</v>
      </c>
      <c r="AH152" s="22">
        <v>185208</v>
      </c>
      <c r="AI152" s="22">
        <v>16206</v>
      </c>
      <c r="AJ152" s="22">
        <v>194472</v>
      </c>
      <c r="AK152" s="22">
        <v>16206</v>
      </c>
      <c r="AL152" s="22">
        <v>194472</v>
      </c>
      <c r="AM152" s="22">
        <v>16206</v>
      </c>
      <c r="AN152" s="22">
        <v>194472</v>
      </c>
      <c r="AO152" s="22">
        <v>16206</v>
      </c>
      <c r="AP152" s="22">
        <v>194472</v>
      </c>
      <c r="AQ152" s="22">
        <v>16206</v>
      </c>
      <c r="AR152" s="22">
        <v>194472</v>
      </c>
      <c r="AS152" s="22">
        <v>16206</v>
      </c>
      <c r="AT152" s="22">
        <v>194472</v>
      </c>
      <c r="AU152" s="22">
        <v>16206</v>
      </c>
      <c r="AV152" s="22">
        <v>194472</v>
      </c>
      <c r="AW152" s="22">
        <v>16206</v>
      </c>
      <c r="AX152" s="22">
        <v>194472</v>
      </c>
      <c r="AY152" s="22">
        <v>17016</v>
      </c>
      <c r="AZ152" s="22">
        <v>204192</v>
      </c>
      <c r="BA152" s="22">
        <v>17016</v>
      </c>
      <c r="BB152" s="22">
        <v>204192</v>
      </c>
      <c r="BC152" s="22">
        <v>17016</v>
      </c>
      <c r="BD152" s="22">
        <v>204192</v>
      </c>
      <c r="BE152" s="22">
        <v>17016</v>
      </c>
      <c r="BF152" s="22">
        <v>204192</v>
      </c>
      <c r="BG152" s="22">
        <v>17016</v>
      </c>
      <c r="BH152" s="22">
        <v>204192</v>
      </c>
    </row>
    <row r="153" spans="1:60" x14ac:dyDescent="0.3">
      <c r="A153" s="21" t="s">
        <v>396</v>
      </c>
      <c r="B153" s="21" t="s">
        <v>397</v>
      </c>
      <c r="C153" s="21" t="s">
        <v>7</v>
      </c>
      <c r="D153" s="21" t="s">
        <v>435</v>
      </c>
      <c r="E153" s="21" t="s">
        <v>444</v>
      </c>
      <c r="F153" s="21" t="s">
        <v>547</v>
      </c>
      <c r="G153" s="22">
        <v>15381</v>
      </c>
      <c r="H153" s="22">
        <v>184572</v>
      </c>
      <c r="I153" s="22">
        <v>15381</v>
      </c>
      <c r="J153" s="22">
        <v>184572</v>
      </c>
      <c r="K153" s="22">
        <v>15381</v>
      </c>
      <c r="L153" s="22">
        <v>184572</v>
      </c>
      <c r="M153" s="22">
        <v>15381</v>
      </c>
      <c r="N153" s="22">
        <v>184572</v>
      </c>
      <c r="O153" s="22">
        <v>15381</v>
      </c>
      <c r="P153" s="22">
        <v>184572</v>
      </c>
      <c r="Q153" s="22">
        <v>15381</v>
      </c>
      <c r="R153" s="22">
        <v>184572</v>
      </c>
      <c r="S153" s="22">
        <v>15381</v>
      </c>
      <c r="T153" s="22">
        <v>184572</v>
      </c>
      <c r="U153" s="22">
        <v>15381</v>
      </c>
      <c r="V153" s="22">
        <v>184572</v>
      </c>
      <c r="W153" s="22">
        <v>16250</v>
      </c>
      <c r="X153" s="22">
        <v>195000</v>
      </c>
      <c r="Y153" s="22">
        <v>16250</v>
      </c>
      <c r="Z153" s="22">
        <v>195000</v>
      </c>
      <c r="AA153" s="22">
        <v>16250</v>
      </c>
      <c r="AB153" s="22">
        <v>195000</v>
      </c>
      <c r="AC153" s="22">
        <v>16250</v>
      </c>
      <c r="AD153" s="22">
        <v>195000</v>
      </c>
      <c r="AE153" s="22">
        <v>16250</v>
      </c>
      <c r="AF153" s="22">
        <v>195000</v>
      </c>
      <c r="AG153" s="22">
        <v>16250</v>
      </c>
      <c r="AH153" s="22">
        <v>195000</v>
      </c>
      <c r="AI153" s="22">
        <v>17063</v>
      </c>
      <c r="AJ153" s="22">
        <v>204756</v>
      </c>
      <c r="AK153" s="22">
        <v>17063</v>
      </c>
      <c r="AL153" s="22">
        <v>204756</v>
      </c>
      <c r="AM153" s="22">
        <v>17063</v>
      </c>
      <c r="AN153" s="22">
        <v>204756</v>
      </c>
      <c r="AO153" s="22">
        <v>17063</v>
      </c>
      <c r="AP153" s="22">
        <v>204756</v>
      </c>
      <c r="AQ153" s="22">
        <v>17063</v>
      </c>
      <c r="AR153" s="22">
        <v>204756</v>
      </c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</row>
    <row r="154" spans="1:60" x14ac:dyDescent="0.3">
      <c r="A154" s="21" t="s">
        <v>214</v>
      </c>
      <c r="B154" s="21" t="s">
        <v>471</v>
      </c>
      <c r="C154" s="21" t="s">
        <v>93</v>
      </c>
      <c r="D154" s="21" t="s">
        <v>215</v>
      </c>
      <c r="E154" s="21" t="s">
        <v>216</v>
      </c>
      <c r="F154" s="21" t="s">
        <v>546</v>
      </c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>
        <v>6270</v>
      </c>
      <c r="AJ154" s="22">
        <v>75240</v>
      </c>
      <c r="AK154" s="22">
        <v>6270</v>
      </c>
      <c r="AL154" s="22">
        <v>75240</v>
      </c>
      <c r="AM154" s="22">
        <v>6270</v>
      </c>
      <c r="AN154" s="22">
        <v>75240</v>
      </c>
      <c r="AO154" s="22">
        <v>6270</v>
      </c>
      <c r="AP154" s="22">
        <v>75240</v>
      </c>
      <c r="AQ154" s="22">
        <v>6270</v>
      </c>
      <c r="AR154" s="22">
        <v>75240</v>
      </c>
      <c r="AS154" s="22">
        <v>6270</v>
      </c>
      <c r="AT154" s="22">
        <v>75240</v>
      </c>
      <c r="AU154" s="22">
        <v>6270</v>
      </c>
      <c r="AV154" s="22">
        <v>75240</v>
      </c>
      <c r="AW154" s="22">
        <v>6270</v>
      </c>
      <c r="AX154" s="22">
        <v>75240</v>
      </c>
      <c r="AY154" s="22">
        <v>6584</v>
      </c>
      <c r="AZ154" s="22">
        <v>79008</v>
      </c>
      <c r="BA154" s="22">
        <v>6584</v>
      </c>
      <c r="BB154" s="22">
        <v>79008</v>
      </c>
      <c r="BC154" s="22">
        <v>6584</v>
      </c>
      <c r="BD154" s="22">
        <v>79008</v>
      </c>
      <c r="BE154" s="22">
        <v>6584</v>
      </c>
      <c r="BF154" s="22">
        <v>79008</v>
      </c>
      <c r="BG154" s="22">
        <v>6584</v>
      </c>
      <c r="BH154" s="22">
        <v>79008</v>
      </c>
    </row>
    <row r="155" spans="1:60" x14ac:dyDescent="0.3">
      <c r="A155" s="21" t="s">
        <v>166</v>
      </c>
      <c r="B155" s="21" t="s">
        <v>165</v>
      </c>
      <c r="C155" s="21" t="s">
        <v>66</v>
      </c>
      <c r="D155" s="21" t="s">
        <v>164</v>
      </c>
      <c r="E155" s="21" t="s">
        <v>139</v>
      </c>
      <c r="F155" s="21" t="s">
        <v>546</v>
      </c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>
        <v>10700</v>
      </c>
      <c r="R155" s="22">
        <v>128400</v>
      </c>
      <c r="S155" s="22">
        <v>10700</v>
      </c>
      <c r="T155" s="22">
        <v>128400</v>
      </c>
      <c r="U155" s="22">
        <v>10700</v>
      </c>
      <c r="V155" s="22">
        <v>128400</v>
      </c>
      <c r="W155" s="22">
        <v>10700</v>
      </c>
      <c r="X155" s="22">
        <v>128400</v>
      </c>
      <c r="Y155" s="22">
        <v>10700</v>
      </c>
      <c r="Z155" s="22">
        <v>128400</v>
      </c>
      <c r="AA155" s="22">
        <v>10700</v>
      </c>
      <c r="AB155" s="22">
        <v>128400</v>
      </c>
      <c r="AC155" s="22">
        <v>10700</v>
      </c>
      <c r="AD155" s="22">
        <v>128400</v>
      </c>
      <c r="AE155" s="22">
        <v>10700</v>
      </c>
      <c r="AF155" s="22">
        <v>128400</v>
      </c>
      <c r="AG155" s="22">
        <v>10700</v>
      </c>
      <c r="AH155" s="22">
        <v>128400</v>
      </c>
      <c r="AI155" s="22">
        <v>10700</v>
      </c>
      <c r="AJ155" s="22">
        <v>128400</v>
      </c>
      <c r="AK155" s="22">
        <v>10700</v>
      </c>
      <c r="AL155" s="22">
        <v>128400</v>
      </c>
      <c r="AM155" s="22">
        <v>10700</v>
      </c>
      <c r="AN155" s="22">
        <v>128400</v>
      </c>
      <c r="AO155" s="22">
        <v>10700</v>
      </c>
      <c r="AP155" s="22">
        <v>128400</v>
      </c>
      <c r="AQ155" s="22">
        <v>10700</v>
      </c>
      <c r="AR155" s="22">
        <v>128400</v>
      </c>
      <c r="AS155" s="22">
        <v>10700</v>
      </c>
      <c r="AT155" s="22">
        <v>128400</v>
      </c>
      <c r="AU155" s="22">
        <v>10700</v>
      </c>
      <c r="AV155" s="22">
        <v>128400</v>
      </c>
      <c r="AW155" s="22">
        <v>10700</v>
      </c>
      <c r="AX155" s="22">
        <v>128400</v>
      </c>
      <c r="AY155" s="22">
        <v>11235</v>
      </c>
      <c r="AZ155" s="22">
        <v>134820</v>
      </c>
      <c r="BA155" s="22">
        <v>11735</v>
      </c>
      <c r="BB155" s="22">
        <v>140820</v>
      </c>
      <c r="BC155" s="22">
        <v>11735</v>
      </c>
      <c r="BD155" s="22">
        <v>140820</v>
      </c>
      <c r="BE155" s="26">
        <v>11735</v>
      </c>
      <c r="BF155" s="26">
        <v>140820</v>
      </c>
      <c r="BG155" s="26">
        <v>11735</v>
      </c>
      <c r="BH155" s="26">
        <v>140820</v>
      </c>
    </row>
    <row r="156" spans="1:60" x14ac:dyDescent="0.3">
      <c r="A156" s="21" t="s">
        <v>398</v>
      </c>
      <c r="B156" s="21" t="s">
        <v>399</v>
      </c>
      <c r="C156" s="21" t="s">
        <v>66</v>
      </c>
      <c r="D156" s="21" t="s">
        <v>436</v>
      </c>
      <c r="E156" s="21" t="s">
        <v>146</v>
      </c>
      <c r="F156" s="21" t="s">
        <v>546</v>
      </c>
      <c r="G156" s="22">
        <v>11379</v>
      </c>
      <c r="H156" s="22">
        <v>136548</v>
      </c>
      <c r="I156" s="22"/>
      <c r="J156" s="22"/>
      <c r="K156" s="22">
        <v>11379</v>
      </c>
      <c r="L156" s="22">
        <v>136548</v>
      </c>
      <c r="M156" s="22">
        <v>11379</v>
      </c>
      <c r="N156" s="22">
        <v>136548</v>
      </c>
      <c r="O156" s="22">
        <v>11379</v>
      </c>
      <c r="P156" s="22">
        <v>136548</v>
      </c>
      <c r="Q156" s="22">
        <v>11379</v>
      </c>
      <c r="R156" s="22">
        <v>136548</v>
      </c>
      <c r="S156" s="22">
        <v>11379</v>
      </c>
      <c r="T156" s="22">
        <v>136548</v>
      </c>
      <c r="U156" s="22">
        <v>11379</v>
      </c>
      <c r="V156" s="22">
        <v>136548</v>
      </c>
      <c r="W156" s="22">
        <v>11379</v>
      </c>
      <c r="X156" s="22">
        <v>136548</v>
      </c>
      <c r="Y156" s="22">
        <v>11379</v>
      </c>
      <c r="Z156" s="22">
        <v>136548</v>
      </c>
      <c r="AA156" s="22">
        <v>11379</v>
      </c>
      <c r="AB156" s="22">
        <v>136548</v>
      </c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8"/>
      <c r="BD156" s="28"/>
      <c r="BE156" s="28"/>
      <c r="BF156" s="28"/>
      <c r="BG156" s="28"/>
      <c r="BH156" s="28"/>
    </row>
  </sheetData>
  <sheetProtection algorithmName="SHA-512" hashValue="a9Jh5BDeuoXuSyLhDAe5Cy/H2cYh7222ZhHgC6jmhCca3S7aprHNsa37aAMX0H4lX3CVIpwDMJTN1NHqfYQxYA==" saltValue="XAfNzLfQjkXInTPium87gA==" spinCount="100000" sheet="1" objects="1" scenarios="1" selectLockedCells="1" selectUnlockedCells="1"/>
  <phoneticPr fontId="5" type="noConversion"/>
  <pageMargins left="0.7" right="0.7" top="0.75" bottom="0.75" header="0.3" footer="0.3"/>
  <pageSetup paperSize="3" fitToWidth="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C860-2BA8-405B-AF9F-8DD737FABE7B}">
  <dimension ref="A1:AG156"/>
  <sheetViews>
    <sheetView tabSelected="1" zoomScale="80" zoomScaleNormal="80" workbookViewId="0">
      <selection activeCell="D21" sqref="D21"/>
    </sheetView>
  </sheetViews>
  <sheetFormatPr defaultColWidth="10.33203125" defaultRowHeight="14.4" x14ac:dyDescent="0.3"/>
  <cols>
    <col min="1" max="1" width="10.109375" style="21" bestFit="1" customWidth="1"/>
    <col min="2" max="2" width="18" style="21" bestFit="1" customWidth="1"/>
    <col min="3" max="3" width="26.6640625" style="21" bestFit="1" customWidth="1"/>
    <col min="4" max="4" width="83.6640625" style="21" bestFit="1" customWidth="1"/>
    <col min="5" max="5" width="64.6640625" style="21" bestFit="1" customWidth="1"/>
    <col min="6" max="6" width="23.5546875" style="21" bestFit="1" customWidth="1"/>
    <col min="7" max="8" width="21.88671875" style="21" customWidth="1"/>
    <col min="9" max="9" width="21.6640625" style="21" customWidth="1"/>
    <col min="10" max="10" width="22.109375" style="21" customWidth="1"/>
    <col min="11" max="11" width="22.44140625" style="21" customWidth="1"/>
    <col min="12" max="12" width="21.88671875" style="21" customWidth="1"/>
    <col min="13" max="13" width="21.6640625" style="21" customWidth="1"/>
    <col min="14" max="14" width="22" style="21" customWidth="1"/>
    <col min="15" max="15" width="21.6640625" style="21" customWidth="1"/>
    <col min="16" max="17" width="22" style="21" customWidth="1"/>
    <col min="18" max="18" width="21.44140625" style="21" customWidth="1"/>
    <col min="19" max="20" width="21.88671875" style="21" customWidth="1"/>
    <col min="21" max="21" width="21.6640625" style="21" customWidth="1"/>
    <col min="22" max="22" width="22.109375" style="21" customWidth="1"/>
    <col min="23" max="23" width="22.44140625" style="21" customWidth="1"/>
    <col min="24" max="24" width="21.88671875" style="21" customWidth="1"/>
    <col min="25" max="25" width="21.6640625" style="21" customWidth="1"/>
    <col min="26" max="26" width="22" style="21" customWidth="1"/>
    <col min="27" max="27" width="21.6640625" style="23" customWidth="1"/>
    <col min="28" max="28" width="22" style="23" customWidth="1"/>
    <col min="29" max="29" width="22" style="21" customWidth="1"/>
    <col min="30" max="30" width="21.44140625" style="21" customWidth="1"/>
    <col min="31" max="31" width="24.109375" style="21" customWidth="1"/>
    <col min="32" max="32" width="24.33203125" style="21" bestFit="1" customWidth="1"/>
    <col min="33" max="33" width="23.88671875" style="21" bestFit="1" customWidth="1"/>
    <col min="34" max="16384" width="10.33203125" style="21"/>
  </cols>
  <sheetData>
    <row r="1" spans="1:33" s="18" customFormat="1" x14ac:dyDescent="0.3">
      <c r="A1" s="18" t="s">
        <v>1</v>
      </c>
      <c r="B1" s="18" t="s">
        <v>0</v>
      </c>
      <c r="C1" s="18" t="s">
        <v>2</v>
      </c>
      <c r="D1" s="18" t="s">
        <v>3</v>
      </c>
      <c r="E1" s="18" t="s">
        <v>4</v>
      </c>
      <c r="F1" s="18" t="s">
        <v>544</v>
      </c>
      <c r="G1" s="18" t="s">
        <v>355</v>
      </c>
      <c r="H1" s="18" t="s">
        <v>354</v>
      </c>
      <c r="I1" s="18" t="s">
        <v>353</v>
      </c>
      <c r="J1" s="18" t="s">
        <v>352</v>
      </c>
      <c r="K1" s="18" t="s">
        <v>351</v>
      </c>
      <c r="L1" s="18" t="s">
        <v>350</v>
      </c>
      <c r="M1" s="18" t="s">
        <v>349</v>
      </c>
      <c r="N1" s="18" t="s">
        <v>348</v>
      </c>
      <c r="O1" s="18" t="s">
        <v>347</v>
      </c>
      <c r="P1" s="18" t="s">
        <v>346</v>
      </c>
      <c r="Q1" s="18" t="s">
        <v>345</v>
      </c>
      <c r="R1" s="18" t="s">
        <v>344</v>
      </c>
      <c r="S1" s="18" t="s">
        <v>343</v>
      </c>
      <c r="T1" s="18" t="s">
        <v>342</v>
      </c>
      <c r="U1" s="18" t="s">
        <v>341</v>
      </c>
      <c r="V1" s="18" t="s">
        <v>340</v>
      </c>
      <c r="W1" s="18" t="s">
        <v>339</v>
      </c>
      <c r="X1" s="18" t="s">
        <v>338</v>
      </c>
      <c r="Y1" s="18" t="s">
        <v>337</v>
      </c>
      <c r="Z1" s="18" t="s">
        <v>336</v>
      </c>
      <c r="AA1" s="19" t="s">
        <v>335</v>
      </c>
      <c r="AB1" s="19" t="s">
        <v>334</v>
      </c>
      <c r="AC1" s="18" t="s">
        <v>514</v>
      </c>
      <c r="AD1" s="18" t="s">
        <v>653</v>
      </c>
      <c r="AE1" s="18" t="s">
        <v>655</v>
      </c>
      <c r="AF1" s="18" t="s">
        <v>656</v>
      </c>
      <c r="AG1" s="18" t="s">
        <v>660</v>
      </c>
    </row>
    <row r="2" spans="1:33" x14ac:dyDescent="0.3">
      <c r="A2" s="37" t="s">
        <v>269</v>
      </c>
      <c r="B2" s="37" t="s">
        <v>268</v>
      </c>
      <c r="C2" s="37" t="s">
        <v>462</v>
      </c>
      <c r="D2" s="37" t="s">
        <v>501</v>
      </c>
      <c r="E2" s="37" t="s">
        <v>502</v>
      </c>
      <c r="F2" s="37" t="s">
        <v>545</v>
      </c>
      <c r="G2" s="38">
        <v>7736</v>
      </c>
      <c r="H2" s="38">
        <v>7736</v>
      </c>
      <c r="I2" s="38">
        <v>7736</v>
      </c>
      <c r="J2" s="38">
        <v>8407</v>
      </c>
      <c r="K2" s="38">
        <v>8407</v>
      </c>
      <c r="L2" s="38">
        <v>8407</v>
      </c>
      <c r="M2" s="38">
        <v>8407</v>
      </c>
      <c r="N2" s="38">
        <v>8407</v>
      </c>
      <c r="O2" s="38">
        <v>8407</v>
      </c>
      <c r="P2" s="38">
        <v>8407</v>
      </c>
      <c r="Q2" s="38">
        <v>11004</v>
      </c>
      <c r="R2" s="38">
        <v>11004</v>
      </c>
      <c r="S2" s="38">
        <v>11004</v>
      </c>
      <c r="T2" s="38">
        <v>11004</v>
      </c>
      <c r="U2" s="38">
        <v>11554</v>
      </c>
      <c r="V2" s="38">
        <v>11554</v>
      </c>
      <c r="W2" s="38">
        <v>11554</v>
      </c>
      <c r="X2" s="38">
        <v>11554</v>
      </c>
      <c r="Y2" s="38">
        <v>11554</v>
      </c>
      <c r="Z2" s="38">
        <v>11554</v>
      </c>
      <c r="AA2" s="38">
        <v>11554</v>
      </c>
      <c r="AB2" s="38">
        <v>11554</v>
      </c>
      <c r="AC2" s="38">
        <v>12132</v>
      </c>
      <c r="AD2" s="38">
        <v>12132</v>
      </c>
      <c r="AE2" s="38">
        <v>12132</v>
      </c>
      <c r="AF2" s="38">
        <v>12132</v>
      </c>
      <c r="AG2" s="38">
        <v>12132</v>
      </c>
    </row>
    <row r="3" spans="1:33" x14ac:dyDescent="0.3">
      <c r="A3" s="21" t="s">
        <v>254</v>
      </c>
      <c r="B3" s="21" t="s">
        <v>253</v>
      </c>
      <c r="C3" s="21" t="s">
        <v>43</v>
      </c>
      <c r="D3" s="21" t="s">
        <v>255</v>
      </c>
      <c r="E3" s="21" t="s">
        <v>256</v>
      </c>
      <c r="F3" s="21" t="s">
        <v>545</v>
      </c>
      <c r="G3" s="22">
        <v>13409</v>
      </c>
      <c r="H3" s="22">
        <v>13409</v>
      </c>
      <c r="I3" s="22">
        <v>13409</v>
      </c>
      <c r="J3" s="22">
        <v>13409</v>
      </c>
      <c r="K3" s="22">
        <v>13409</v>
      </c>
      <c r="L3" s="22">
        <v>13409</v>
      </c>
      <c r="M3" s="22">
        <v>13409</v>
      </c>
      <c r="N3" s="22">
        <v>13409</v>
      </c>
      <c r="O3" s="22">
        <v>13409</v>
      </c>
      <c r="P3" s="22">
        <v>13409</v>
      </c>
      <c r="Q3" s="22">
        <v>13409</v>
      </c>
      <c r="R3" s="22">
        <v>13409</v>
      </c>
      <c r="S3" s="22">
        <v>13409</v>
      </c>
      <c r="T3" s="22">
        <v>13409</v>
      </c>
      <c r="U3" s="22">
        <v>14079</v>
      </c>
      <c r="V3" s="22">
        <v>14079</v>
      </c>
      <c r="W3" s="22">
        <v>14079</v>
      </c>
      <c r="X3" s="22">
        <v>14079</v>
      </c>
      <c r="Y3" s="22">
        <v>14079</v>
      </c>
      <c r="Z3" s="22">
        <v>14079</v>
      </c>
      <c r="AA3" s="22">
        <v>14079</v>
      </c>
      <c r="AB3" s="22">
        <v>14079</v>
      </c>
      <c r="AC3" s="22">
        <v>14783</v>
      </c>
      <c r="AD3" s="22">
        <v>14783</v>
      </c>
      <c r="AE3" s="22">
        <v>14783</v>
      </c>
      <c r="AF3" s="22">
        <v>14783</v>
      </c>
      <c r="AG3" s="22">
        <v>14783</v>
      </c>
    </row>
    <row r="4" spans="1:33" x14ac:dyDescent="0.3">
      <c r="A4" s="37" t="s">
        <v>169</v>
      </c>
      <c r="B4" s="37" t="s">
        <v>168</v>
      </c>
      <c r="C4" s="37" t="s">
        <v>66</v>
      </c>
      <c r="D4" s="37" t="s">
        <v>170</v>
      </c>
      <c r="E4" s="37" t="s">
        <v>146</v>
      </c>
      <c r="F4" s="37" t="s">
        <v>546</v>
      </c>
      <c r="G4" s="38">
        <v>8917</v>
      </c>
      <c r="H4" s="38">
        <v>8917</v>
      </c>
      <c r="I4" s="38">
        <v>8917</v>
      </c>
      <c r="J4" s="38">
        <v>8917</v>
      </c>
      <c r="K4" s="38">
        <v>8917</v>
      </c>
      <c r="L4" s="38">
        <v>8917</v>
      </c>
      <c r="M4" s="38">
        <v>8917</v>
      </c>
      <c r="N4" s="38">
        <v>8917</v>
      </c>
      <c r="O4" s="38">
        <v>9500</v>
      </c>
      <c r="P4" s="38">
        <v>9500</v>
      </c>
      <c r="Q4" s="38">
        <v>9500</v>
      </c>
      <c r="R4" s="38">
        <v>9500</v>
      </c>
      <c r="S4" s="38">
        <v>9500</v>
      </c>
      <c r="T4" s="38">
        <v>9500</v>
      </c>
      <c r="U4" s="38">
        <v>9975</v>
      </c>
      <c r="V4" s="38">
        <v>9975</v>
      </c>
      <c r="W4" s="38">
        <v>9975</v>
      </c>
      <c r="X4" s="38">
        <v>9975</v>
      </c>
      <c r="Y4" s="38">
        <v>9975</v>
      </c>
      <c r="Z4" s="38">
        <v>9975</v>
      </c>
      <c r="AA4" s="38">
        <v>9975</v>
      </c>
      <c r="AB4" s="38">
        <v>9975</v>
      </c>
      <c r="AC4" s="38">
        <v>10474</v>
      </c>
      <c r="AD4" s="38">
        <v>10474</v>
      </c>
      <c r="AE4" s="39"/>
      <c r="AF4" s="39"/>
      <c r="AG4" s="39"/>
    </row>
    <row r="5" spans="1:33" x14ac:dyDescent="0.3">
      <c r="A5" s="21" t="s">
        <v>287</v>
      </c>
      <c r="B5" s="21" t="s">
        <v>286</v>
      </c>
      <c r="C5" s="21" t="s">
        <v>93</v>
      </c>
      <c r="D5" s="21" t="s">
        <v>400</v>
      </c>
      <c r="E5" s="21" t="s">
        <v>256</v>
      </c>
      <c r="F5" s="21" t="s">
        <v>545</v>
      </c>
      <c r="G5" s="22">
        <v>6248</v>
      </c>
      <c r="H5" s="22">
        <v>6248</v>
      </c>
      <c r="I5" s="22">
        <v>6248</v>
      </c>
      <c r="J5" s="22">
        <v>8227</v>
      </c>
      <c r="K5" s="22">
        <v>8227</v>
      </c>
      <c r="L5" s="22">
        <v>8227</v>
      </c>
      <c r="M5" s="22">
        <v>8227</v>
      </c>
      <c r="N5" s="22">
        <v>9255</v>
      </c>
      <c r="O5" s="22">
        <v>9255</v>
      </c>
      <c r="P5" s="22">
        <v>9255</v>
      </c>
      <c r="Q5" s="22">
        <v>9255</v>
      </c>
      <c r="R5" s="22">
        <v>9255</v>
      </c>
      <c r="S5" s="22">
        <v>9255</v>
      </c>
      <c r="T5" s="22">
        <v>9255</v>
      </c>
      <c r="U5" s="22">
        <v>8638</v>
      </c>
      <c r="V5" s="22">
        <v>8638</v>
      </c>
      <c r="W5" s="22">
        <v>8638</v>
      </c>
      <c r="X5" s="22">
        <v>8638</v>
      </c>
      <c r="Y5" s="22">
        <v>8638</v>
      </c>
      <c r="Z5" s="22">
        <v>8638</v>
      </c>
      <c r="AA5" s="22">
        <v>8638</v>
      </c>
      <c r="AB5" s="22">
        <v>8638</v>
      </c>
      <c r="AC5" s="22">
        <v>9070</v>
      </c>
      <c r="AD5" s="22">
        <v>9070</v>
      </c>
      <c r="AE5" s="22">
        <v>9070</v>
      </c>
      <c r="AF5" s="22">
        <v>9070</v>
      </c>
      <c r="AG5" s="22">
        <v>9070</v>
      </c>
    </row>
    <row r="6" spans="1:33" x14ac:dyDescent="0.3">
      <c r="A6" s="37" t="s">
        <v>82</v>
      </c>
      <c r="B6" s="37" t="s">
        <v>81</v>
      </c>
      <c r="C6" s="37" t="s">
        <v>93</v>
      </c>
      <c r="D6" s="37" t="s">
        <v>401</v>
      </c>
      <c r="E6" s="37" t="s">
        <v>83</v>
      </c>
      <c r="F6" s="37" t="s">
        <v>547</v>
      </c>
      <c r="G6" s="38">
        <v>6789</v>
      </c>
      <c r="H6" s="38">
        <v>6789</v>
      </c>
      <c r="I6" s="38">
        <v>6789</v>
      </c>
      <c r="J6" s="38">
        <v>6789</v>
      </c>
      <c r="K6" s="38">
        <v>6789</v>
      </c>
      <c r="L6" s="38">
        <v>6789</v>
      </c>
      <c r="M6" s="38">
        <v>6789</v>
      </c>
      <c r="N6" s="38">
        <v>6789</v>
      </c>
      <c r="O6" s="38">
        <v>6789</v>
      </c>
      <c r="P6" s="38">
        <v>6789</v>
      </c>
      <c r="Q6" s="38">
        <v>6789</v>
      </c>
      <c r="R6" s="38">
        <v>6789</v>
      </c>
      <c r="S6" s="38">
        <v>6789</v>
      </c>
      <c r="T6" s="38">
        <v>7128</v>
      </c>
      <c r="U6" s="38">
        <v>7128</v>
      </c>
      <c r="V6" s="38">
        <v>7128</v>
      </c>
      <c r="W6" s="38">
        <v>7128</v>
      </c>
      <c r="X6" s="38">
        <v>8928</v>
      </c>
      <c r="Y6" s="38">
        <v>8928</v>
      </c>
      <c r="Z6" s="38">
        <v>8928</v>
      </c>
      <c r="AA6" s="38">
        <v>8928</v>
      </c>
      <c r="AB6" s="38">
        <v>8928</v>
      </c>
      <c r="AC6" s="38">
        <v>9374</v>
      </c>
      <c r="AD6" s="38">
        <v>9374</v>
      </c>
      <c r="AE6" s="38">
        <v>9374</v>
      </c>
      <c r="AF6" s="38">
        <v>9374</v>
      </c>
      <c r="AG6" s="38">
        <v>9374</v>
      </c>
    </row>
    <row r="7" spans="1:33" x14ac:dyDescent="0.3">
      <c r="A7" s="21" t="s">
        <v>50</v>
      </c>
      <c r="B7" s="21" t="s">
        <v>356</v>
      </c>
      <c r="C7" s="21" t="s">
        <v>93</v>
      </c>
      <c r="D7" s="21" t="s">
        <v>204</v>
      </c>
      <c r="E7" s="21" t="s">
        <v>143</v>
      </c>
      <c r="F7" s="21" t="s">
        <v>546</v>
      </c>
      <c r="G7" s="22">
        <v>7401</v>
      </c>
      <c r="H7" s="22">
        <v>7401</v>
      </c>
      <c r="I7" s="22">
        <v>7401</v>
      </c>
      <c r="J7" s="22">
        <v>7401</v>
      </c>
      <c r="K7" s="22">
        <v>7401</v>
      </c>
      <c r="L7" s="22">
        <v>7401</v>
      </c>
      <c r="M7" s="22">
        <v>7401</v>
      </c>
      <c r="N7" s="22">
        <v>7401</v>
      </c>
      <c r="O7" s="22">
        <v>7401</v>
      </c>
      <c r="P7" s="22">
        <v>7401</v>
      </c>
      <c r="Q7" s="22">
        <v>7401</v>
      </c>
      <c r="R7" s="22">
        <v>7401</v>
      </c>
      <c r="S7" s="22">
        <v>7401</v>
      </c>
      <c r="T7" s="22">
        <v>7401</v>
      </c>
      <c r="U7" s="22">
        <v>7771</v>
      </c>
      <c r="V7" s="22">
        <v>7771</v>
      </c>
      <c r="W7" s="22">
        <v>7771</v>
      </c>
      <c r="X7" s="22">
        <v>7771</v>
      </c>
      <c r="Y7" s="39"/>
      <c r="Z7" s="39"/>
      <c r="AA7" s="39"/>
      <c r="AB7" s="39"/>
      <c r="AC7" s="39"/>
      <c r="AD7" s="39"/>
      <c r="AE7" s="39"/>
      <c r="AF7" s="22">
        <v>49.76</v>
      </c>
      <c r="AG7" s="22">
        <v>49.76</v>
      </c>
    </row>
    <row r="8" spans="1:33" x14ac:dyDescent="0.3">
      <c r="A8" s="37" t="s">
        <v>113</v>
      </c>
      <c r="B8" s="37" t="s">
        <v>112</v>
      </c>
      <c r="C8" s="37" t="s">
        <v>93</v>
      </c>
      <c r="D8" s="37" t="s">
        <v>457</v>
      </c>
      <c r="E8" s="37" t="s">
        <v>85</v>
      </c>
      <c r="F8" s="37" t="s">
        <v>547</v>
      </c>
      <c r="G8" s="39"/>
      <c r="H8" s="39"/>
      <c r="I8" s="39"/>
      <c r="J8" s="39"/>
      <c r="K8" s="39"/>
      <c r="L8" s="39"/>
      <c r="M8" s="39"/>
      <c r="N8" s="39"/>
      <c r="O8" s="38">
        <v>6200</v>
      </c>
      <c r="P8" s="38">
        <v>6200</v>
      </c>
      <c r="Q8" s="38">
        <v>6200</v>
      </c>
      <c r="R8" s="38">
        <v>6200</v>
      </c>
      <c r="S8" s="38">
        <v>6200</v>
      </c>
      <c r="T8" s="38">
        <v>6200</v>
      </c>
      <c r="U8" s="38">
        <v>6200</v>
      </c>
      <c r="V8" s="38">
        <v>6200</v>
      </c>
      <c r="W8" s="38">
        <v>6510</v>
      </c>
      <c r="X8" s="38">
        <v>6510</v>
      </c>
      <c r="Y8" s="38">
        <v>6510</v>
      </c>
      <c r="Z8" s="38">
        <v>6510</v>
      </c>
      <c r="AA8" s="38">
        <v>6510</v>
      </c>
      <c r="AB8" s="38">
        <v>6510</v>
      </c>
      <c r="AC8" s="38">
        <v>6836</v>
      </c>
      <c r="AD8" s="38">
        <v>6836</v>
      </c>
      <c r="AE8" s="39"/>
      <c r="AF8" s="39"/>
      <c r="AG8" s="39"/>
    </row>
    <row r="9" spans="1:33" x14ac:dyDescent="0.3">
      <c r="A9" s="21" t="s">
        <v>15</v>
      </c>
      <c r="B9" s="21" t="s">
        <v>299</v>
      </c>
      <c r="C9" s="21" t="s">
        <v>66</v>
      </c>
      <c r="D9" s="21" t="s">
        <v>300</v>
      </c>
      <c r="E9" s="21" t="s">
        <v>301</v>
      </c>
      <c r="F9" s="21" t="s">
        <v>545</v>
      </c>
      <c r="G9" s="22">
        <v>8086</v>
      </c>
      <c r="H9" s="22">
        <v>8086</v>
      </c>
      <c r="I9" s="22">
        <v>8086</v>
      </c>
      <c r="J9" s="22">
        <v>8086</v>
      </c>
      <c r="K9" s="22">
        <v>8086</v>
      </c>
      <c r="L9" s="22">
        <v>8086</v>
      </c>
      <c r="M9" s="22">
        <v>8086</v>
      </c>
      <c r="N9" s="22">
        <v>8086</v>
      </c>
      <c r="O9" s="22">
        <v>8086</v>
      </c>
      <c r="P9" s="22">
        <v>8086</v>
      </c>
      <c r="Q9" s="22">
        <v>8086</v>
      </c>
      <c r="R9" s="22">
        <v>8086</v>
      </c>
      <c r="S9" s="22">
        <v>8086</v>
      </c>
      <c r="T9" s="22">
        <v>8086</v>
      </c>
      <c r="U9" s="22">
        <v>8490</v>
      </c>
      <c r="V9" s="22">
        <v>8490</v>
      </c>
      <c r="W9" s="22">
        <v>8490</v>
      </c>
      <c r="X9" s="22">
        <v>8490</v>
      </c>
      <c r="Y9" s="22">
        <v>8490</v>
      </c>
      <c r="Z9" s="22">
        <v>8490</v>
      </c>
      <c r="AA9" s="22">
        <v>8490</v>
      </c>
      <c r="AB9" s="22">
        <v>8490</v>
      </c>
      <c r="AC9" s="22">
        <v>8915</v>
      </c>
      <c r="AD9" s="22">
        <v>8915</v>
      </c>
      <c r="AE9" s="22">
        <v>8915</v>
      </c>
      <c r="AF9" s="22">
        <v>8915</v>
      </c>
      <c r="AG9" s="22">
        <v>8915</v>
      </c>
    </row>
    <row r="10" spans="1:33" x14ac:dyDescent="0.3">
      <c r="A10" s="37" t="s">
        <v>453</v>
      </c>
      <c r="B10" s="37" t="s">
        <v>73</v>
      </c>
      <c r="C10" s="37" t="s">
        <v>93</v>
      </c>
      <c r="D10" s="37" t="s">
        <v>93</v>
      </c>
      <c r="E10" s="37" t="s">
        <v>125</v>
      </c>
      <c r="F10" s="37" t="s">
        <v>547</v>
      </c>
      <c r="G10" s="39"/>
      <c r="H10" s="39"/>
      <c r="I10" s="39"/>
      <c r="J10" s="39"/>
      <c r="K10" s="39"/>
      <c r="L10" s="39"/>
      <c r="M10" s="39"/>
      <c r="N10" s="38">
        <v>2800.125</v>
      </c>
      <c r="O10" s="38">
        <v>2800.125</v>
      </c>
      <c r="P10" s="38">
        <v>2800.125</v>
      </c>
      <c r="Q10" s="38">
        <v>2800.125</v>
      </c>
      <c r="R10" s="38">
        <v>2800.125</v>
      </c>
      <c r="S10" s="38">
        <v>2800.125</v>
      </c>
      <c r="T10" s="38">
        <v>2800.125</v>
      </c>
      <c r="U10" s="38">
        <v>2800.125</v>
      </c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x14ac:dyDescent="0.3">
      <c r="A11" s="21" t="s">
        <v>74</v>
      </c>
      <c r="B11" s="21" t="s">
        <v>73</v>
      </c>
      <c r="C11" s="21" t="s">
        <v>66</v>
      </c>
      <c r="D11" s="21" t="s">
        <v>75</v>
      </c>
      <c r="E11" s="21" t="s">
        <v>76</v>
      </c>
      <c r="F11" s="21" t="s">
        <v>547</v>
      </c>
      <c r="G11" s="22">
        <v>8703</v>
      </c>
      <c r="H11" s="22">
        <v>8703</v>
      </c>
      <c r="I11" s="22">
        <v>8703</v>
      </c>
      <c r="J11" s="22">
        <v>8703</v>
      </c>
      <c r="K11" s="22">
        <v>8703</v>
      </c>
      <c r="L11" s="22">
        <v>8703</v>
      </c>
      <c r="M11" s="22">
        <v>8703</v>
      </c>
      <c r="N11" s="22">
        <v>8703</v>
      </c>
      <c r="O11" s="22">
        <v>8703</v>
      </c>
      <c r="P11" s="22">
        <v>8703</v>
      </c>
      <c r="Q11" s="22">
        <v>8703</v>
      </c>
      <c r="R11" s="22">
        <v>8703</v>
      </c>
      <c r="S11" s="22">
        <v>8703</v>
      </c>
      <c r="T11" s="22">
        <v>9138</v>
      </c>
      <c r="U11" s="22">
        <v>9138</v>
      </c>
      <c r="V11" s="22">
        <v>9138</v>
      </c>
      <c r="W11" s="22">
        <v>9138</v>
      </c>
      <c r="X11" s="22">
        <v>9138</v>
      </c>
      <c r="Y11" s="22">
        <v>9138</v>
      </c>
      <c r="Z11" s="22">
        <v>9138</v>
      </c>
      <c r="AA11" s="22">
        <v>9138</v>
      </c>
      <c r="AB11" s="22">
        <v>9138</v>
      </c>
      <c r="AC11" s="22">
        <v>9595</v>
      </c>
      <c r="AD11" s="22">
        <v>9595</v>
      </c>
      <c r="AE11" s="22">
        <v>9595</v>
      </c>
      <c r="AF11" s="22">
        <v>9595</v>
      </c>
      <c r="AG11" s="22">
        <v>9595</v>
      </c>
    </row>
    <row r="12" spans="1:33" x14ac:dyDescent="0.3">
      <c r="A12" s="37" t="s">
        <v>50</v>
      </c>
      <c r="B12" s="37" t="s">
        <v>49</v>
      </c>
      <c r="C12" s="37" t="s">
        <v>43</v>
      </c>
      <c r="D12" s="37" t="s">
        <v>402</v>
      </c>
      <c r="E12" s="37" t="s">
        <v>51</v>
      </c>
      <c r="F12" s="37" t="s">
        <v>545</v>
      </c>
      <c r="G12" s="38">
        <v>12277</v>
      </c>
      <c r="H12" s="38">
        <v>12277</v>
      </c>
      <c r="I12" s="38">
        <v>12277</v>
      </c>
      <c r="J12" s="38">
        <v>12277</v>
      </c>
      <c r="K12" s="38">
        <v>12277</v>
      </c>
      <c r="L12" s="38">
        <v>12277</v>
      </c>
      <c r="M12" s="38">
        <v>12277</v>
      </c>
      <c r="N12" s="38">
        <v>12277</v>
      </c>
      <c r="O12" s="38">
        <v>12277</v>
      </c>
      <c r="P12" s="38">
        <v>12277</v>
      </c>
      <c r="Q12" s="38">
        <v>12277</v>
      </c>
      <c r="R12" s="38">
        <v>12277</v>
      </c>
      <c r="S12" s="38">
        <v>12277</v>
      </c>
      <c r="T12" s="38">
        <v>12891</v>
      </c>
      <c r="U12" s="38">
        <v>12891</v>
      </c>
      <c r="V12" s="38">
        <v>12891</v>
      </c>
      <c r="W12" s="38">
        <v>12891</v>
      </c>
      <c r="X12" s="38">
        <v>12891</v>
      </c>
      <c r="Y12" s="38">
        <v>12891</v>
      </c>
      <c r="Z12" s="38">
        <v>12891</v>
      </c>
      <c r="AA12" s="38">
        <v>12891</v>
      </c>
      <c r="AB12" s="38">
        <v>12891</v>
      </c>
      <c r="AC12" s="38">
        <v>13536</v>
      </c>
      <c r="AD12" s="38">
        <v>13536</v>
      </c>
      <c r="AE12" s="38">
        <v>13536</v>
      </c>
      <c r="AF12" s="38">
        <v>13536</v>
      </c>
      <c r="AG12" s="38">
        <v>13536</v>
      </c>
    </row>
    <row r="13" spans="1:33" x14ac:dyDescent="0.3">
      <c r="A13" s="21" t="s">
        <v>315</v>
      </c>
      <c r="B13" s="21" t="s">
        <v>314</v>
      </c>
      <c r="C13" s="21" t="s">
        <v>43</v>
      </c>
      <c r="D13" s="21" t="s">
        <v>403</v>
      </c>
      <c r="E13" s="21" t="s">
        <v>437</v>
      </c>
      <c r="F13" s="21" t="s">
        <v>548</v>
      </c>
      <c r="G13" s="22">
        <v>15153</v>
      </c>
      <c r="H13" s="22">
        <v>15153</v>
      </c>
      <c r="I13" s="22">
        <v>15153</v>
      </c>
      <c r="J13" s="22">
        <v>15153</v>
      </c>
      <c r="K13" s="22">
        <v>15153</v>
      </c>
      <c r="L13" s="22">
        <v>15153</v>
      </c>
      <c r="M13" s="22">
        <v>15153</v>
      </c>
      <c r="N13" s="22">
        <v>15153</v>
      </c>
      <c r="O13" s="22">
        <v>15153</v>
      </c>
      <c r="P13" s="22">
        <v>15153</v>
      </c>
      <c r="Q13" s="22">
        <v>15153</v>
      </c>
      <c r="R13" s="22">
        <v>16700</v>
      </c>
      <c r="S13" s="22">
        <v>16700</v>
      </c>
      <c r="T13" s="22">
        <v>19449</v>
      </c>
      <c r="U13" s="22">
        <v>20421</v>
      </c>
      <c r="V13" s="22">
        <v>20421</v>
      </c>
      <c r="W13" s="22">
        <v>20421</v>
      </c>
      <c r="X13" s="22">
        <v>20421</v>
      </c>
      <c r="Y13" s="22">
        <v>20421</v>
      </c>
      <c r="Z13" s="22">
        <v>20421</v>
      </c>
      <c r="AA13" s="22">
        <v>20421</v>
      </c>
      <c r="AB13" s="22">
        <v>20421</v>
      </c>
      <c r="AC13" s="22">
        <v>21442</v>
      </c>
      <c r="AD13" s="22">
        <v>21442</v>
      </c>
      <c r="AE13" s="22">
        <v>21442</v>
      </c>
      <c r="AF13" s="22">
        <v>21442</v>
      </c>
      <c r="AG13" s="22">
        <v>21442</v>
      </c>
    </row>
    <row r="14" spans="1:33" x14ac:dyDescent="0.3">
      <c r="A14" s="37" t="s">
        <v>265</v>
      </c>
      <c r="B14" s="37" t="s">
        <v>264</v>
      </c>
      <c r="C14" s="37" t="s">
        <v>66</v>
      </c>
      <c r="D14" s="37" t="s">
        <v>266</v>
      </c>
      <c r="E14" s="37" t="s">
        <v>267</v>
      </c>
      <c r="F14" s="37" t="s">
        <v>547</v>
      </c>
      <c r="G14" s="38">
        <v>11592</v>
      </c>
      <c r="H14" s="38">
        <v>11592</v>
      </c>
      <c r="I14" s="38">
        <v>11592</v>
      </c>
      <c r="J14" s="38">
        <v>11592</v>
      </c>
      <c r="K14" s="38">
        <v>11592</v>
      </c>
      <c r="L14" s="38">
        <v>11592</v>
      </c>
      <c r="M14" s="38">
        <v>11592</v>
      </c>
      <c r="N14" s="38">
        <v>11592</v>
      </c>
      <c r="O14" s="38">
        <v>11592</v>
      </c>
      <c r="P14" s="38">
        <v>11592</v>
      </c>
      <c r="Q14" s="38">
        <v>11592</v>
      </c>
      <c r="R14" s="38">
        <v>11592</v>
      </c>
      <c r="S14" s="38">
        <v>11592</v>
      </c>
      <c r="T14" s="38">
        <v>11592</v>
      </c>
      <c r="U14" s="38">
        <v>12172</v>
      </c>
      <c r="V14" s="38">
        <v>12172</v>
      </c>
      <c r="W14" s="38">
        <v>12172</v>
      </c>
      <c r="X14" s="38">
        <v>12172</v>
      </c>
      <c r="Y14" s="38">
        <v>12172</v>
      </c>
      <c r="Z14" s="38">
        <v>12172</v>
      </c>
      <c r="AA14" s="38">
        <v>12172</v>
      </c>
      <c r="AB14" s="38">
        <v>12172</v>
      </c>
      <c r="AC14" s="38">
        <v>12781</v>
      </c>
      <c r="AD14" s="38">
        <v>12781</v>
      </c>
      <c r="AE14" s="38">
        <v>12781</v>
      </c>
      <c r="AF14" s="38">
        <v>12781</v>
      </c>
      <c r="AG14" s="38">
        <v>12781</v>
      </c>
    </row>
    <row r="15" spans="1:33" x14ac:dyDescent="0.3">
      <c r="A15" s="21" t="s">
        <v>357</v>
      </c>
      <c r="B15" s="21" t="s">
        <v>358</v>
      </c>
      <c r="C15" s="21" t="s">
        <v>93</v>
      </c>
      <c r="D15" s="21" t="s">
        <v>215</v>
      </c>
      <c r="E15" s="21" t="s">
        <v>216</v>
      </c>
      <c r="F15" s="21" t="s">
        <v>546</v>
      </c>
      <c r="G15" s="22">
        <v>7770</v>
      </c>
      <c r="H15" s="22">
        <v>7770</v>
      </c>
      <c r="I15" s="22">
        <v>7770</v>
      </c>
      <c r="J15" s="22">
        <v>7770</v>
      </c>
      <c r="K15" s="22">
        <v>7770</v>
      </c>
      <c r="L15" s="22">
        <v>7770</v>
      </c>
      <c r="M15" s="22">
        <v>7770</v>
      </c>
      <c r="N15" s="22">
        <v>7770</v>
      </c>
      <c r="O15" s="22">
        <v>7770</v>
      </c>
      <c r="P15" s="22">
        <v>7770</v>
      </c>
      <c r="Q15" s="22">
        <v>7770</v>
      </c>
      <c r="R15" s="22">
        <v>7770</v>
      </c>
      <c r="S15" s="22">
        <v>7770</v>
      </c>
      <c r="T15" s="22">
        <v>7770</v>
      </c>
      <c r="U15" s="22">
        <v>8159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 x14ac:dyDescent="0.3">
      <c r="A16" s="37" t="s">
        <v>650</v>
      </c>
      <c r="B16" s="37" t="s">
        <v>649</v>
      </c>
      <c r="C16" s="37" t="s">
        <v>66</v>
      </c>
      <c r="D16" s="37" t="s">
        <v>651</v>
      </c>
      <c r="E16" s="37" t="s">
        <v>323</v>
      </c>
      <c r="F16" s="37" t="s">
        <v>316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8">
        <v>8382</v>
      </c>
      <c r="AE16" s="39"/>
      <c r="AF16" s="39"/>
      <c r="AG16" s="39"/>
    </row>
    <row r="17" spans="1:33" x14ac:dyDescent="0.3">
      <c r="A17" s="21" t="s">
        <v>50</v>
      </c>
      <c r="B17" s="21" t="s">
        <v>86</v>
      </c>
      <c r="C17" s="21" t="s">
        <v>93</v>
      </c>
      <c r="D17" s="21" t="s">
        <v>404</v>
      </c>
      <c r="E17" s="21" t="s">
        <v>9</v>
      </c>
      <c r="F17" s="21" t="s">
        <v>547</v>
      </c>
      <c r="G17" s="22">
        <v>7067</v>
      </c>
      <c r="H17" s="22">
        <v>7067</v>
      </c>
      <c r="I17" s="22">
        <v>7067</v>
      </c>
      <c r="J17" s="22">
        <v>7067</v>
      </c>
      <c r="K17" s="22">
        <v>7067</v>
      </c>
      <c r="L17" s="22">
        <v>7067</v>
      </c>
      <c r="M17" s="22">
        <v>7067</v>
      </c>
      <c r="N17" s="22">
        <v>7067</v>
      </c>
      <c r="O17" s="22">
        <v>8238</v>
      </c>
      <c r="P17" s="22">
        <v>8238</v>
      </c>
      <c r="Q17" s="22">
        <v>8238</v>
      </c>
      <c r="R17" s="22">
        <v>8238</v>
      </c>
      <c r="S17" s="22">
        <v>8238</v>
      </c>
      <c r="T17" s="22">
        <v>8650</v>
      </c>
      <c r="U17" s="22">
        <v>8650</v>
      </c>
      <c r="V17" s="22">
        <v>8650</v>
      </c>
      <c r="W17" s="22">
        <v>8650</v>
      </c>
      <c r="X17" s="22">
        <v>8650</v>
      </c>
      <c r="Y17" s="22">
        <v>8650</v>
      </c>
      <c r="Z17" s="22">
        <v>8650</v>
      </c>
      <c r="AA17" s="22">
        <v>8650</v>
      </c>
      <c r="AB17" s="22">
        <v>8650</v>
      </c>
      <c r="AC17" s="22">
        <v>9083</v>
      </c>
      <c r="AD17" s="22">
        <v>9083</v>
      </c>
      <c r="AE17" s="22">
        <v>9083</v>
      </c>
      <c r="AF17" s="22">
        <v>9083</v>
      </c>
      <c r="AG17" s="22">
        <v>9083</v>
      </c>
    </row>
    <row r="18" spans="1:33" x14ac:dyDescent="0.3">
      <c r="A18" s="37" t="s">
        <v>6</v>
      </c>
      <c r="B18" s="37" t="s">
        <v>5</v>
      </c>
      <c r="C18" s="37" t="s">
        <v>7</v>
      </c>
      <c r="D18" s="37" t="s">
        <v>8</v>
      </c>
      <c r="E18" s="37" t="s">
        <v>9</v>
      </c>
      <c r="F18" s="37" t="s">
        <v>547</v>
      </c>
      <c r="G18" s="38">
        <v>20955</v>
      </c>
      <c r="H18" s="38">
        <v>20955</v>
      </c>
      <c r="I18" s="38">
        <v>20955</v>
      </c>
      <c r="J18" s="38">
        <v>20955</v>
      </c>
      <c r="K18" s="38">
        <v>20955</v>
      </c>
      <c r="L18" s="38">
        <v>20955</v>
      </c>
      <c r="M18" s="38">
        <v>20955</v>
      </c>
      <c r="N18" s="38">
        <v>20955</v>
      </c>
      <c r="O18" s="38">
        <v>20955</v>
      </c>
      <c r="P18" s="38">
        <v>20955</v>
      </c>
      <c r="Q18" s="38">
        <v>20955</v>
      </c>
      <c r="R18" s="38">
        <v>22422</v>
      </c>
      <c r="S18" s="38">
        <v>22422</v>
      </c>
      <c r="T18" s="38">
        <v>22422</v>
      </c>
      <c r="U18" s="38">
        <v>23543</v>
      </c>
      <c r="V18" s="38">
        <v>23543</v>
      </c>
      <c r="W18" s="38">
        <v>23543</v>
      </c>
      <c r="X18" s="38">
        <v>23543</v>
      </c>
      <c r="Y18" s="38">
        <v>23543</v>
      </c>
      <c r="Z18" s="38">
        <v>23543</v>
      </c>
      <c r="AA18" s="38">
        <v>23543</v>
      </c>
      <c r="AB18" s="38">
        <v>23543</v>
      </c>
      <c r="AC18" s="38">
        <v>24720</v>
      </c>
      <c r="AD18" s="38">
        <v>24720</v>
      </c>
      <c r="AE18" s="38">
        <v>24720</v>
      </c>
      <c r="AF18" s="38">
        <v>24720</v>
      </c>
      <c r="AG18" s="38">
        <v>24720</v>
      </c>
    </row>
    <row r="19" spans="1:33" x14ac:dyDescent="0.3">
      <c r="A19" s="21" t="s">
        <v>88</v>
      </c>
      <c r="B19" s="21" t="s">
        <v>87</v>
      </c>
      <c r="C19" s="21" t="s">
        <v>93</v>
      </c>
      <c r="D19" s="21" t="s">
        <v>405</v>
      </c>
      <c r="E19" s="21" t="s">
        <v>51</v>
      </c>
      <c r="F19" s="21" t="s">
        <v>547</v>
      </c>
      <c r="G19" s="22">
        <v>6420</v>
      </c>
      <c r="H19" s="22">
        <v>6420</v>
      </c>
      <c r="I19" s="22">
        <v>6420</v>
      </c>
      <c r="J19" s="22">
        <v>6420</v>
      </c>
      <c r="K19" s="22">
        <v>6420</v>
      </c>
      <c r="L19" s="22">
        <v>6420</v>
      </c>
      <c r="M19" s="22">
        <v>6420</v>
      </c>
      <c r="N19" s="22">
        <v>6420</v>
      </c>
      <c r="O19" s="22">
        <v>6420</v>
      </c>
      <c r="P19" s="22">
        <v>6420</v>
      </c>
      <c r="Q19" s="22">
        <v>6420</v>
      </c>
      <c r="R19" s="22">
        <v>6420</v>
      </c>
      <c r="S19" s="22">
        <v>6420</v>
      </c>
      <c r="T19" s="22">
        <v>6741</v>
      </c>
      <c r="U19" s="22">
        <v>6741</v>
      </c>
      <c r="V19" s="22">
        <v>6741</v>
      </c>
      <c r="W19" s="22">
        <v>7917</v>
      </c>
      <c r="X19" s="22">
        <v>7917</v>
      </c>
      <c r="Y19" s="22">
        <v>7917</v>
      </c>
      <c r="Z19" s="22">
        <v>7917</v>
      </c>
      <c r="AA19" s="22">
        <v>7917</v>
      </c>
      <c r="AB19" s="22">
        <v>7917</v>
      </c>
      <c r="AC19" s="22">
        <v>8313</v>
      </c>
      <c r="AD19" s="22">
        <v>8313</v>
      </c>
      <c r="AE19" s="22">
        <v>8313</v>
      </c>
      <c r="AF19" s="22">
        <v>8313</v>
      </c>
      <c r="AG19" s="22">
        <v>8313</v>
      </c>
    </row>
    <row r="20" spans="1:33" x14ac:dyDescent="0.3">
      <c r="A20" s="37" t="s">
        <v>181</v>
      </c>
      <c r="B20" s="37" t="s">
        <v>180</v>
      </c>
      <c r="C20" s="37" t="s">
        <v>66</v>
      </c>
      <c r="D20" s="37" t="s">
        <v>182</v>
      </c>
      <c r="E20" s="37" t="s">
        <v>183</v>
      </c>
      <c r="F20" s="37" t="s">
        <v>546</v>
      </c>
      <c r="G20" s="38">
        <v>9330</v>
      </c>
      <c r="H20" s="38">
        <v>9330</v>
      </c>
      <c r="I20" s="38">
        <v>9330</v>
      </c>
      <c r="J20" s="38">
        <v>9330</v>
      </c>
      <c r="K20" s="38">
        <v>9330</v>
      </c>
      <c r="L20" s="38">
        <v>9330</v>
      </c>
      <c r="M20" s="38">
        <v>9330</v>
      </c>
      <c r="N20" s="38">
        <v>9330</v>
      </c>
      <c r="O20" s="38">
        <v>9330</v>
      </c>
      <c r="P20" s="38">
        <v>9330</v>
      </c>
      <c r="Q20" s="38">
        <v>9330</v>
      </c>
      <c r="R20" s="38">
        <v>9330</v>
      </c>
      <c r="S20" s="38">
        <v>9330</v>
      </c>
      <c r="T20" s="38">
        <v>9330</v>
      </c>
      <c r="U20" s="38">
        <v>9797</v>
      </c>
      <c r="V20" s="38">
        <v>9797</v>
      </c>
      <c r="W20" s="38">
        <v>9797</v>
      </c>
      <c r="X20" s="38">
        <v>9797</v>
      </c>
      <c r="Y20" s="38">
        <v>9797</v>
      </c>
      <c r="Z20" s="38">
        <v>9797</v>
      </c>
      <c r="AA20" s="38">
        <v>9797</v>
      </c>
      <c r="AB20" s="38">
        <v>9797</v>
      </c>
      <c r="AC20" s="38">
        <v>10287</v>
      </c>
      <c r="AD20" s="38">
        <v>10287</v>
      </c>
      <c r="AE20" s="38">
        <v>10287</v>
      </c>
      <c r="AF20" s="38">
        <v>10287</v>
      </c>
      <c r="AG20" s="38">
        <v>10287</v>
      </c>
    </row>
    <row r="21" spans="1:33" x14ac:dyDescent="0.3">
      <c r="A21" s="21" t="s">
        <v>486</v>
      </c>
      <c r="B21" s="21" t="s">
        <v>84</v>
      </c>
      <c r="C21" s="21" t="s">
        <v>66</v>
      </c>
      <c r="D21" s="21" t="s">
        <v>490</v>
      </c>
      <c r="E21" s="21" t="s">
        <v>85</v>
      </c>
      <c r="F21" s="21" t="s">
        <v>547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22">
        <v>8834</v>
      </c>
      <c r="Y21" s="22">
        <v>8834</v>
      </c>
      <c r="Z21" s="22">
        <v>8834</v>
      </c>
      <c r="AA21" s="22">
        <v>8834</v>
      </c>
      <c r="AB21" s="22">
        <v>8834</v>
      </c>
      <c r="AC21" s="22">
        <v>8834</v>
      </c>
      <c r="AD21" s="22">
        <v>8834</v>
      </c>
      <c r="AE21" s="22">
        <v>8834</v>
      </c>
      <c r="AF21" s="22">
        <v>8834</v>
      </c>
      <c r="AG21" s="22">
        <v>8834</v>
      </c>
    </row>
    <row r="22" spans="1:33" x14ac:dyDescent="0.3">
      <c r="A22" s="37" t="s">
        <v>175</v>
      </c>
      <c r="B22" s="37" t="s">
        <v>84</v>
      </c>
      <c r="C22" s="37" t="s">
        <v>93</v>
      </c>
      <c r="D22" s="37" t="s">
        <v>213</v>
      </c>
      <c r="E22" s="37" t="s">
        <v>190</v>
      </c>
      <c r="F22" s="37" t="s">
        <v>546</v>
      </c>
      <c r="G22" s="38">
        <v>6649</v>
      </c>
      <c r="H22" s="38">
        <v>6649</v>
      </c>
      <c r="I22" s="38">
        <v>6649</v>
      </c>
      <c r="J22" s="38">
        <v>6649</v>
      </c>
      <c r="K22" s="38">
        <v>6649</v>
      </c>
      <c r="L22" s="38">
        <v>6649</v>
      </c>
      <c r="M22" s="38">
        <v>6649</v>
      </c>
      <c r="N22" s="38">
        <v>6649</v>
      </c>
      <c r="O22" s="38">
        <v>6649</v>
      </c>
      <c r="P22" s="38">
        <v>6649</v>
      </c>
      <c r="Q22" s="38">
        <v>6649</v>
      </c>
      <c r="R22" s="38">
        <v>6649</v>
      </c>
      <c r="S22" s="38">
        <v>6649</v>
      </c>
      <c r="T22" s="38">
        <v>6649</v>
      </c>
      <c r="U22" s="38">
        <v>6981</v>
      </c>
      <c r="V22" s="38">
        <v>6981</v>
      </c>
      <c r="W22" s="38">
        <v>6981</v>
      </c>
      <c r="X22" s="38">
        <v>6981</v>
      </c>
      <c r="Y22" s="38">
        <v>6981</v>
      </c>
      <c r="Z22" s="38">
        <v>6981</v>
      </c>
      <c r="AA22" s="38">
        <v>6981</v>
      </c>
      <c r="AB22" s="38">
        <v>6981</v>
      </c>
      <c r="AC22" s="38">
        <v>7330</v>
      </c>
      <c r="AD22" s="39"/>
      <c r="AE22" s="39"/>
      <c r="AF22" s="39"/>
      <c r="AG22" s="39"/>
    </row>
    <row r="23" spans="1:33" x14ac:dyDescent="0.3">
      <c r="A23" s="21" t="s">
        <v>359</v>
      </c>
      <c r="B23" s="21" t="s">
        <v>360</v>
      </c>
      <c r="C23" s="21" t="s">
        <v>43</v>
      </c>
      <c r="D23" s="21" t="s">
        <v>406</v>
      </c>
      <c r="E23" s="21" t="s">
        <v>146</v>
      </c>
      <c r="F23" s="21" t="s">
        <v>546</v>
      </c>
      <c r="G23" s="22">
        <v>14321</v>
      </c>
      <c r="H23" s="22">
        <v>14321</v>
      </c>
      <c r="I23" s="22">
        <v>14321</v>
      </c>
      <c r="J23" s="22">
        <v>14321</v>
      </c>
      <c r="K23" s="22">
        <v>14321</v>
      </c>
      <c r="L23" s="22">
        <v>14321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x14ac:dyDescent="0.3">
      <c r="A24" s="37" t="s">
        <v>224</v>
      </c>
      <c r="B24" s="37" t="s">
        <v>223</v>
      </c>
      <c r="C24" s="37" t="s">
        <v>66</v>
      </c>
      <c r="D24" s="37" t="s">
        <v>407</v>
      </c>
      <c r="E24" s="37" t="s">
        <v>219</v>
      </c>
      <c r="F24" s="37" t="s">
        <v>219</v>
      </c>
      <c r="G24" s="38">
        <v>11219</v>
      </c>
      <c r="H24" s="38">
        <v>11219</v>
      </c>
      <c r="I24" s="38">
        <v>11219</v>
      </c>
      <c r="J24" s="38">
        <v>11219</v>
      </c>
      <c r="K24" s="38">
        <v>11219</v>
      </c>
      <c r="L24" s="38">
        <v>11219</v>
      </c>
      <c r="M24" s="38">
        <v>10199</v>
      </c>
      <c r="N24" s="38">
        <v>11474</v>
      </c>
      <c r="O24" s="38">
        <v>11474</v>
      </c>
      <c r="P24" s="38">
        <v>11474</v>
      </c>
      <c r="Q24" s="38">
        <v>11474</v>
      </c>
      <c r="R24" s="38">
        <v>11474</v>
      </c>
      <c r="S24" s="38">
        <v>11474</v>
      </c>
      <c r="T24" s="38">
        <v>11474</v>
      </c>
      <c r="U24" s="38">
        <v>12048</v>
      </c>
      <c r="V24" s="38">
        <v>12048</v>
      </c>
      <c r="W24" s="38">
        <v>12048</v>
      </c>
      <c r="X24" s="38">
        <v>12048</v>
      </c>
      <c r="Y24" s="38">
        <v>12048</v>
      </c>
      <c r="Z24" s="38">
        <v>12048</v>
      </c>
      <c r="AA24" s="38">
        <v>12048</v>
      </c>
      <c r="AB24" s="38">
        <v>12048</v>
      </c>
      <c r="AC24" s="38">
        <v>12650</v>
      </c>
      <c r="AD24" s="38">
        <v>12650</v>
      </c>
      <c r="AE24" s="38">
        <v>12650</v>
      </c>
      <c r="AF24" s="38">
        <v>12650</v>
      </c>
      <c r="AG24" s="38">
        <v>12650</v>
      </c>
    </row>
    <row r="25" spans="1:33" x14ac:dyDescent="0.3">
      <c r="A25" s="21" t="s">
        <v>109</v>
      </c>
      <c r="B25" s="21" t="s">
        <v>108</v>
      </c>
      <c r="C25" s="21" t="s">
        <v>93</v>
      </c>
      <c r="D25" s="21" t="s">
        <v>110</v>
      </c>
      <c r="E25" s="21" t="s">
        <v>111</v>
      </c>
      <c r="F25" s="21" t="s">
        <v>547</v>
      </c>
      <c r="G25" s="39"/>
      <c r="H25" s="39"/>
      <c r="I25" s="22">
        <v>6250</v>
      </c>
      <c r="J25" s="22">
        <v>6250</v>
      </c>
      <c r="K25" s="22">
        <v>6250</v>
      </c>
      <c r="L25" s="22">
        <v>6250</v>
      </c>
      <c r="M25" s="22">
        <v>6250</v>
      </c>
      <c r="N25" s="22">
        <v>6250</v>
      </c>
      <c r="O25" s="22">
        <v>6250</v>
      </c>
      <c r="P25" s="22">
        <v>6250</v>
      </c>
      <c r="Q25" s="22">
        <v>6250</v>
      </c>
      <c r="R25" s="22">
        <v>6250</v>
      </c>
      <c r="S25" s="22">
        <v>6250</v>
      </c>
      <c r="T25" s="22">
        <v>6250</v>
      </c>
      <c r="U25" s="22">
        <v>6563</v>
      </c>
      <c r="V25" s="22">
        <v>6563</v>
      </c>
      <c r="W25" s="22">
        <v>6563</v>
      </c>
      <c r="X25" s="22">
        <v>6563</v>
      </c>
      <c r="Y25" s="22">
        <v>6563</v>
      </c>
      <c r="Z25" s="22">
        <v>6563</v>
      </c>
      <c r="AA25" s="22">
        <v>6563</v>
      </c>
      <c r="AB25" s="22">
        <v>6563</v>
      </c>
      <c r="AC25" s="22">
        <v>6891</v>
      </c>
      <c r="AD25" s="22">
        <v>6891</v>
      </c>
      <c r="AE25" s="22">
        <v>6891</v>
      </c>
      <c r="AF25" s="22">
        <v>6891</v>
      </c>
      <c r="AG25" s="22">
        <v>6891</v>
      </c>
    </row>
    <row r="26" spans="1:33" x14ac:dyDescent="0.3">
      <c r="A26" s="37" t="s">
        <v>195</v>
      </c>
      <c r="B26" s="37" t="s">
        <v>108</v>
      </c>
      <c r="C26" s="37" t="s">
        <v>66</v>
      </c>
      <c r="D26" s="37" t="s">
        <v>196</v>
      </c>
      <c r="E26" s="37" t="s">
        <v>143</v>
      </c>
      <c r="F26" s="37" t="s">
        <v>546</v>
      </c>
      <c r="G26" s="39"/>
      <c r="H26" s="39"/>
      <c r="I26" s="39"/>
      <c r="J26" s="38">
        <v>8875</v>
      </c>
      <c r="K26" s="38">
        <v>8875</v>
      </c>
      <c r="L26" s="38">
        <v>8875</v>
      </c>
      <c r="M26" s="38">
        <v>8875</v>
      </c>
      <c r="N26" s="38">
        <v>8875</v>
      </c>
      <c r="O26" s="38">
        <v>8875</v>
      </c>
      <c r="P26" s="38">
        <v>8875</v>
      </c>
      <c r="Q26" s="38">
        <v>8875</v>
      </c>
      <c r="R26" s="38">
        <v>8875</v>
      </c>
      <c r="S26" s="38">
        <v>8875</v>
      </c>
      <c r="T26" s="38">
        <v>8875</v>
      </c>
      <c r="U26" s="38">
        <v>8875</v>
      </c>
      <c r="V26" s="38">
        <v>8875</v>
      </c>
      <c r="W26" s="38">
        <v>8875</v>
      </c>
      <c r="X26" s="38">
        <v>8875</v>
      </c>
      <c r="Y26" s="38">
        <v>8875</v>
      </c>
      <c r="Z26" s="38">
        <v>8875</v>
      </c>
      <c r="AA26" s="38">
        <v>8875</v>
      </c>
      <c r="AB26" s="38">
        <v>8875</v>
      </c>
      <c r="AC26" s="38">
        <v>9319</v>
      </c>
      <c r="AD26" s="38">
        <v>9319</v>
      </c>
      <c r="AE26" s="38">
        <v>9319</v>
      </c>
      <c r="AF26" s="38">
        <v>9319</v>
      </c>
      <c r="AG26" s="39"/>
    </row>
    <row r="27" spans="1:33" x14ac:dyDescent="0.3">
      <c r="A27" s="21" t="s">
        <v>172</v>
      </c>
      <c r="B27" s="21" t="s">
        <v>171</v>
      </c>
      <c r="C27" s="21" t="s">
        <v>66</v>
      </c>
      <c r="D27" s="21" t="s">
        <v>173</v>
      </c>
      <c r="E27" s="21" t="s">
        <v>146</v>
      </c>
      <c r="F27" s="21" t="s">
        <v>546</v>
      </c>
      <c r="G27" s="22">
        <v>9500</v>
      </c>
      <c r="H27" s="22">
        <v>9500</v>
      </c>
      <c r="I27" s="22">
        <v>9500</v>
      </c>
      <c r="J27" s="22">
        <v>9500</v>
      </c>
      <c r="K27" s="22">
        <v>9500</v>
      </c>
      <c r="L27" s="22">
        <v>9500</v>
      </c>
      <c r="M27" s="22">
        <v>9500</v>
      </c>
      <c r="N27" s="22">
        <v>9500</v>
      </c>
      <c r="O27" s="22">
        <v>9500</v>
      </c>
      <c r="P27" s="22">
        <v>9500</v>
      </c>
      <c r="Q27" s="22">
        <v>9500</v>
      </c>
      <c r="R27" s="22">
        <v>9500</v>
      </c>
      <c r="S27" s="22">
        <v>9500</v>
      </c>
      <c r="T27" s="22">
        <v>9500</v>
      </c>
      <c r="U27" s="22">
        <v>9975</v>
      </c>
      <c r="V27" s="22">
        <v>9975</v>
      </c>
      <c r="W27" s="22">
        <v>9975</v>
      </c>
      <c r="X27" s="22">
        <v>9975</v>
      </c>
      <c r="Y27" s="22">
        <v>9975</v>
      </c>
      <c r="Z27" s="22">
        <v>9975</v>
      </c>
      <c r="AA27" s="22">
        <v>9975</v>
      </c>
      <c r="AB27" s="22">
        <v>9975</v>
      </c>
      <c r="AC27" s="22">
        <v>10474</v>
      </c>
      <c r="AD27" s="22">
        <v>10474</v>
      </c>
      <c r="AE27" s="39"/>
      <c r="AF27" s="39"/>
      <c r="AG27" s="39"/>
    </row>
    <row r="28" spans="1:33" x14ac:dyDescent="0.3">
      <c r="A28" s="37" t="s">
        <v>103</v>
      </c>
      <c r="B28" s="37" t="s">
        <v>102</v>
      </c>
      <c r="C28" s="37" t="s">
        <v>93</v>
      </c>
      <c r="D28" s="37" t="s">
        <v>104</v>
      </c>
      <c r="E28" s="37" t="s">
        <v>438</v>
      </c>
      <c r="F28" s="37" t="s">
        <v>547</v>
      </c>
      <c r="G28" s="38">
        <v>6495</v>
      </c>
      <c r="H28" s="38">
        <v>6495</v>
      </c>
      <c r="I28" s="38">
        <v>6495</v>
      </c>
      <c r="J28" s="38">
        <v>6495</v>
      </c>
      <c r="K28" s="38">
        <v>6495</v>
      </c>
      <c r="L28" s="38">
        <v>6495</v>
      </c>
      <c r="M28" s="38">
        <v>6495</v>
      </c>
      <c r="N28" s="38">
        <v>6495</v>
      </c>
      <c r="O28" s="38">
        <v>6495</v>
      </c>
      <c r="P28" s="38">
        <v>6495</v>
      </c>
      <c r="Q28" s="38">
        <v>6495</v>
      </c>
      <c r="R28" s="38">
        <v>6495</v>
      </c>
      <c r="S28" s="38">
        <v>6495</v>
      </c>
      <c r="T28" s="38">
        <v>6820</v>
      </c>
      <c r="U28" s="38">
        <v>6820</v>
      </c>
      <c r="V28" s="38">
        <v>6820</v>
      </c>
      <c r="W28" s="38">
        <v>6820</v>
      </c>
      <c r="X28" s="38">
        <v>6820</v>
      </c>
      <c r="Y28" s="38">
        <v>6820</v>
      </c>
      <c r="Z28" s="38">
        <v>6820</v>
      </c>
      <c r="AA28" s="38">
        <v>6820</v>
      </c>
      <c r="AB28" s="38">
        <v>6820</v>
      </c>
      <c r="AC28" s="38">
        <v>7161</v>
      </c>
      <c r="AD28" s="38">
        <v>7161</v>
      </c>
      <c r="AE28" s="38">
        <v>7161</v>
      </c>
      <c r="AF28" s="38">
        <v>7161</v>
      </c>
      <c r="AG28" s="38">
        <v>7161</v>
      </c>
    </row>
    <row r="29" spans="1:33" x14ac:dyDescent="0.3">
      <c r="A29" s="21" t="s">
        <v>208</v>
      </c>
      <c r="B29" s="21" t="s">
        <v>207</v>
      </c>
      <c r="C29" s="21" t="s">
        <v>93</v>
      </c>
      <c r="D29" s="21" t="s">
        <v>209</v>
      </c>
      <c r="E29" s="21" t="s">
        <v>143</v>
      </c>
      <c r="F29" s="21" t="s">
        <v>546</v>
      </c>
      <c r="G29" s="22">
        <v>7490</v>
      </c>
      <c r="H29" s="22">
        <v>7490</v>
      </c>
      <c r="I29" s="22">
        <v>7490</v>
      </c>
      <c r="J29" s="22">
        <v>7490</v>
      </c>
      <c r="K29" s="22">
        <v>7490</v>
      </c>
      <c r="L29" s="22">
        <v>7490</v>
      </c>
      <c r="M29" s="22">
        <v>7490</v>
      </c>
      <c r="N29" s="22">
        <v>7490</v>
      </c>
      <c r="O29" s="22">
        <v>7490</v>
      </c>
      <c r="P29" s="22">
        <v>7490</v>
      </c>
      <c r="Q29" s="22">
        <v>7490</v>
      </c>
      <c r="R29" s="22">
        <v>7490</v>
      </c>
      <c r="S29" s="22">
        <v>7490</v>
      </c>
      <c r="T29" s="22">
        <v>7490</v>
      </c>
      <c r="U29" s="22">
        <v>7865</v>
      </c>
      <c r="V29" s="22">
        <v>7865</v>
      </c>
      <c r="W29" s="22">
        <v>7865</v>
      </c>
      <c r="X29" s="22">
        <v>7865</v>
      </c>
      <c r="Y29" s="22">
        <v>7865</v>
      </c>
      <c r="Z29" s="22">
        <v>7865</v>
      </c>
      <c r="AA29" s="22">
        <v>7865</v>
      </c>
      <c r="AB29" s="22">
        <v>7865</v>
      </c>
      <c r="AC29" s="22">
        <v>8258</v>
      </c>
      <c r="AD29" s="22">
        <v>8258</v>
      </c>
      <c r="AE29" s="39"/>
      <c r="AF29" s="39"/>
      <c r="AG29" s="39"/>
    </row>
    <row r="30" spans="1:33" x14ac:dyDescent="0.3">
      <c r="A30" s="37" t="s">
        <v>119</v>
      </c>
      <c r="B30" s="37" t="s">
        <v>487</v>
      </c>
      <c r="C30" s="37" t="s">
        <v>66</v>
      </c>
      <c r="D30" s="37" t="s">
        <v>491</v>
      </c>
      <c r="E30" s="37" t="s">
        <v>161</v>
      </c>
      <c r="F30" s="37" t="s">
        <v>546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8">
        <v>9750</v>
      </c>
      <c r="Y30" s="38">
        <v>9750</v>
      </c>
      <c r="Z30" s="38">
        <v>9750</v>
      </c>
      <c r="AA30" s="38">
        <v>9750</v>
      </c>
      <c r="AB30" s="38">
        <v>11667</v>
      </c>
      <c r="AC30" s="38">
        <v>11667</v>
      </c>
      <c r="AD30" s="38">
        <v>11667</v>
      </c>
      <c r="AE30" s="38">
        <v>11667</v>
      </c>
      <c r="AF30" s="38">
        <v>11667</v>
      </c>
      <c r="AG30" s="38">
        <v>11667</v>
      </c>
    </row>
    <row r="31" spans="1:33" x14ac:dyDescent="0.3">
      <c r="A31" s="21" t="s">
        <v>259</v>
      </c>
      <c r="B31" s="21" t="s">
        <v>258</v>
      </c>
      <c r="C31" s="21" t="s">
        <v>43</v>
      </c>
      <c r="D31" s="21" t="s">
        <v>449</v>
      </c>
      <c r="E31" s="21" t="s">
        <v>250</v>
      </c>
      <c r="F31" s="21" t="s">
        <v>545</v>
      </c>
      <c r="G31" s="39"/>
      <c r="H31" s="39"/>
      <c r="I31" s="39"/>
      <c r="J31" s="22">
        <v>13074</v>
      </c>
      <c r="K31" s="22">
        <v>13074</v>
      </c>
      <c r="L31" s="22">
        <v>13074</v>
      </c>
      <c r="M31" s="22">
        <v>13074</v>
      </c>
      <c r="N31" s="22">
        <v>13074</v>
      </c>
      <c r="O31" s="22">
        <v>13074</v>
      </c>
      <c r="P31" s="22">
        <v>13074</v>
      </c>
      <c r="Q31" s="22">
        <v>13074</v>
      </c>
      <c r="R31" s="22">
        <v>13074</v>
      </c>
      <c r="S31" s="22">
        <v>13074</v>
      </c>
      <c r="T31" s="22">
        <v>13074</v>
      </c>
      <c r="U31" s="22">
        <v>13074</v>
      </c>
      <c r="V31" s="22">
        <v>13074</v>
      </c>
      <c r="W31" s="22">
        <v>13074</v>
      </c>
      <c r="X31" s="22">
        <v>13074</v>
      </c>
      <c r="Y31" s="22">
        <v>13074</v>
      </c>
      <c r="Z31" s="22">
        <v>13074</v>
      </c>
      <c r="AA31" s="22">
        <v>13074</v>
      </c>
      <c r="AB31" s="22">
        <v>13074</v>
      </c>
      <c r="AC31" s="22">
        <v>13728</v>
      </c>
      <c r="AD31" s="22">
        <v>13728</v>
      </c>
      <c r="AE31" s="22">
        <v>13728</v>
      </c>
      <c r="AF31" s="22">
        <v>13728</v>
      </c>
      <c r="AG31" s="22">
        <v>13728</v>
      </c>
    </row>
    <row r="32" spans="1:33" x14ac:dyDescent="0.3">
      <c r="A32" s="37" t="s">
        <v>297</v>
      </c>
      <c r="B32" s="37" t="s">
        <v>296</v>
      </c>
      <c r="C32" s="37" t="s">
        <v>474</v>
      </c>
      <c r="D32" s="37" t="s">
        <v>475</v>
      </c>
      <c r="E32" s="37" t="s">
        <v>298</v>
      </c>
      <c r="F32" s="37" t="s">
        <v>545</v>
      </c>
      <c r="G32" s="38">
        <v>6618</v>
      </c>
      <c r="H32" s="38">
        <v>6618</v>
      </c>
      <c r="I32" s="38">
        <v>6618</v>
      </c>
      <c r="J32" s="38">
        <v>6941</v>
      </c>
      <c r="K32" s="38">
        <v>6941</v>
      </c>
      <c r="L32" s="38">
        <v>6941</v>
      </c>
      <c r="M32" s="38">
        <v>6941</v>
      </c>
      <c r="N32" s="38">
        <v>6941</v>
      </c>
      <c r="O32" s="38">
        <v>6941</v>
      </c>
      <c r="P32" s="38">
        <v>6941</v>
      </c>
      <c r="Q32" s="38">
        <v>6941</v>
      </c>
      <c r="R32" s="38">
        <v>6941</v>
      </c>
      <c r="S32" s="38">
        <v>6941</v>
      </c>
      <c r="T32" s="38">
        <v>6941</v>
      </c>
      <c r="U32" s="38">
        <v>8497</v>
      </c>
      <c r="V32" s="38">
        <v>8497</v>
      </c>
      <c r="W32" s="38">
        <v>8497</v>
      </c>
      <c r="X32" s="38">
        <v>8497</v>
      </c>
      <c r="Y32" s="38">
        <v>8497</v>
      </c>
      <c r="Z32" s="38">
        <v>8497</v>
      </c>
      <c r="AA32" s="38">
        <v>8497</v>
      </c>
      <c r="AB32" s="38">
        <v>8497</v>
      </c>
      <c r="AC32" s="38">
        <v>8922</v>
      </c>
      <c r="AD32" s="38">
        <v>8922</v>
      </c>
      <c r="AE32" s="38">
        <v>8922</v>
      </c>
      <c r="AF32" s="38">
        <v>8922</v>
      </c>
      <c r="AG32" s="38">
        <v>8922</v>
      </c>
    </row>
    <row r="33" spans="1:33" x14ac:dyDescent="0.3">
      <c r="A33" s="21" t="s">
        <v>361</v>
      </c>
      <c r="B33" s="21" t="s">
        <v>362</v>
      </c>
      <c r="C33" s="21" t="s">
        <v>66</v>
      </c>
      <c r="D33" s="21" t="s">
        <v>122</v>
      </c>
      <c r="E33" s="21" t="s">
        <v>123</v>
      </c>
      <c r="F33" s="21" t="s">
        <v>547</v>
      </c>
      <c r="G33" s="22">
        <v>8442</v>
      </c>
      <c r="H33" s="22">
        <v>8442</v>
      </c>
      <c r="I33" s="22">
        <v>8442</v>
      </c>
      <c r="J33" s="22">
        <v>8442</v>
      </c>
      <c r="K33" s="22">
        <v>8442</v>
      </c>
      <c r="L33" s="22">
        <v>8442</v>
      </c>
      <c r="M33" s="22">
        <v>8442</v>
      </c>
      <c r="N33" s="22">
        <v>8442</v>
      </c>
      <c r="O33" s="22">
        <v>8442</v>
      </c>
      <c r="P33" s="22">
        <v>8442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1:33" x14ac:dyDescent="0.3">
      <c r="A34" s="37" t="s">
        <v>469</v>
      </c>
      <c r="B34" s="37" t="s">
        <v>470</v>
      </c>
      <c r="C34" s="37" t="s">
        <v>66</v>
      </c>
      <c r="D34" s="37" t="s">
        <v>472</v>
      </c>
      <c r="E34" s="37" t="s">
        <v>473</v>
      </c>
      <c r="F34" s="37" t="s">
        <v>548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8">
        <v>6833</v>
      </c>
      <c r="V34" s="38">
        <v>6833</v>
      </c>
      <c r="W34" s="38">
        <v>6833</v>
      </c>
      <c r="X34" s="38">
        <v>6833</v>
      </c>
      <c r="Y34" s="38">
        <v>6833</v>
      </c>
      <c r="Z34" s="38">
        <v>6833</v>
      </c>
      <c r="AA34" s="38">
        <v>6833</v>
      </c>
      <c r="AB34" s="38">
        <v>6833</v>
      </c>
      <c r="AC34" s="38">
        <v>7175</v>
      </c>
      <c r="AD34" s="38">
        <v>7175</v>
      </c>
      <c r="AE34" s="38">
        <v>7175</v>
      </c>
      <c r="AF34" s="38">
        <v>7175</v>
      </c>
      <c r="AG34" s="38">
        <v>7175</v>
      </c>
    </row>
    <row r="35" spans="1:33" x14ac:dyDescent="0.3">
      <c r="A35" s="21" t="s">
        <v>198</v>
      </c>
      <c r="B35" s="21" t="s">
        <v>197</v>
      </c>
      <c r="C35" s="21" t="s">
        <v>66</v>
      </c>
      <c r="D35" s="21" t="s">
        <v>199</v>
      </c>
      <c r="E35" s="21" t="s">
        <v>200</v>
      </c>
      <c r="F35" s="21" t="s">
        <v>546</v>
      </c>
      <c r="G35" s="22">
        <v>8407</v>
      </c>
      <c r="H35" s="22">
        <v>8407</v>
      </c>
      <c r="I35" s="22">
        <v>8407</v>
      </c>
      <c r="J35" s="22">
        <v>8407</v>
      </c>
      <c r="K35" s="22">
        <v>8407</v>
      </c>
      <c r="L35" s="22">
        <v>8407</v>
      </c>
      <c r="M35" s="22">
        <v>8407</v>
      </c>
      <c r="N35" s="22">
        <v>8407</v>
      </c>
      <c r="O35" s="22">
        <v>8407</v>
      </c>
      <c r="P35" s="22">
        <v>8407</v>
      </c>
      <c r="Q35" s="22">
        <v>8407</v>
      </c>
      <c r="R35" s="22">
        <v>8407</v>
      </c>
      <c r="S35" s="22">
        <v>8407</v>
      </c>
      <c r="T35" s="22">
        <v>8407</v>
      </c>
      <c r="U35" s="22">
        <v>8827</v>
      </c>
      <c r="V35" s="22">
        <v>8827</v>
      </c>
      <c r="W35" s="22">
        <v>8827</v>
      </c>
      <c r="X35" s="22">
        <v>8827</v>
      </c>
      <c r="Y35" s="22">
        <v>8827</v>
      </c>
      <c r="Z35" s="22">
        <v>8827</v>
      </c>
      <c r="AA35" s="22">
        <v>8827</v>
      </c>
      <c r="AB35" s="22">
        <v>8827</v>
      </c>
      <c r="AC35" s="22">
        <v>9268</v>
      </c>
      <c r="AD35" s="22">
        <v>9268</v>
      </c>
      <c r="AE35" s="22">
        <v>9268</v>
      </c>
      <c r="AF35" s="22">
        <v>9268</v>
      </c>
      <c r="AG35" s="22">
        <v>9268</v>
      </c>
    </row>
    <row r="36" spans="1:33" x14ac:dyDescent="0.3">
      <c r="A36" s="37" t="s">
        <v>478</v>
      </c>
      <c r="B36" s="37" t="s">
        <v>479</v>
      </c>
      <c r="C36" s="37" t="s">
        <v>66</v>
      </c>
      <c r="D36" s="37" t="s">
        <v>164</v>
      </c>
      <c r="E36" s="37" t="s">
        <v>139</v>
      </c>
      <c r="F36" s="37" t="s">
        <v>546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8">
        <v>10500</v>
      </c>
      <c r="X36" s="38">
        <v>10500</v>
      </c>
      <c r="Y36" s="38">
        <v>10500</v>
      </c>
      <c r="Z36" s="38">
        <v>10500</v>
      </c>
      <c r="AA36" s="38">
        <v>11000</v>
      </c>
      <c r="AB36" s="38">
        <v>11000</v>
      </c>
      <c r="AC36" s="38">
        <v>11525</v>
      </c>
      <c r="AD36" s="38">
        <v>11525</v>
      </c>
      <c r="AE36" s="38">
        <v>11525</v>
      </c>
      <c r="AF36" s="38">
        <v>11525</v>
      </c>
      <c r="AG36" s="38">
        <v>11525</v>
      </c>
    </row>
    <row r="37" spans="1:33" x14ac:dyDescent="0.3">
      <c r="A37" s="21" t="s">
        <v>115</v>
      </c>
      <c r="B37" s="21" t="s">
        <v>114</v>
      </c>
      <c r="C37" s="21" t="s">
        <v>43</v>
      </c>
      <c r="D37" s="21" t="s">
        <v>408</v>
      </c>
      <c r="E37" s="21" t="s">
        <v>27</v>
      </c>
      <c r="F37" s="21" t="s">
        <v>547</v>
      </c>
      <c r="G37" s="22">
        <v>5744</v>
      </c>
      <c r="H37" s="22">
        <v>5744</v>
      </c>
      <c r="I37" s="22">
        <v>5744</v>
      </c>
      <c r="J37" s="22">
        <v>5744</v>
      </c>
      <c r="K37" s="22">
        <v>5744</v>
      </c>
      <c r="L37" s="22">
        <v>14375</v>
      </c>
      <c r="M37" s="22">
        <v>5744</v>
      </c>
      <c r="N37" s="22">
        <v>5744</v>
      </c>
      <c r="O37" s="22">
        <v>5744</v>
      </c>
      <c r="P37" s="22">
        <v>5744</v>
      </c>
      <c r="Q37" s="22">
        <v>5744</v>
      </c>
      <c r="R37" s="22">
        <v>5744</v>
      </c>
      <c r="S37" s="22">
        <v>5744</v>
      </c>
      <c r="T37" s="22">
        <v>5744</v>
      </c>
      <c r="U37" s="22">
        <v>6031</v>
      </c>
      <c r="V37" s="22">
        <v>6031</v>
      </c>
      <c r="W37" s="22">
        <v>6031</v>
      </c>
      <c r="X37" s="22">
        <v>6031</v>
      </c>
      <c r="Y37" s="22">
        <v>6333</v>
      </c>
      <c r="Z37" s="22">
        <v>6333</v>
      </c>
      <c r="AA37" s="22">
        <v>6333</v>
      </c>
      <c r="AB37" s="22">
        <v>6333</v>
      </c>
      <c r="AC37" s="22">
        <v>6649.5</v>
      </c>
      <c r="AD37" s="22">
        <v>6649.5</v>
      </c>
      <c r="AE37" s="22">
        <v>6649.5</v>
      </c>
      <c r="AF37" s="22">
        <v>6649.5</v>
      </c>
      <c r="AG37" s="22">
        <v>6649.5</v>
      </c>
    </row>
    <row r="38" spans="1:33" x14ac:dyDescent="0.3">
      <c r="A38" s="37" t="s">
        <v>259</v>
      </c>
      <c r="B38" s="37" t="s">
        <v>260</v>
      </c>
      <c r="C38" s="37" t="s">
        <v>66</v>
      </c>
      <c r="D38" s="37" t="s">
        <v>261</v>
      </c>
      <c r="E38" s="37" t="s">
        <v>262</v>
      </c>
      <c r="F38" s="37" t="s">
        <v>545</v>
      </c>
      <c r="G38" s="38">
        <v>12084</v>
      </c>
      <c r="H38" s="38">
        <v>12084</v>
      </c>
      <c r="I38" s="38">
        <v>12084</v>
      </c>
      <c r="J38" s="38">
        <v>12084</v>
      </c>
      <c r="K38" s="38">
        <v>12084</v>
      </c>
      <c r="L38" s="38">
        <v>12084</v>
      </c>
      <c r="M38" s="38">
        <v>12084</v>
      </c>
      <c r="N38" s="38">
        <v>12084</v>
      </c>
      <c r="O38" s="38">
        <v>12084</v>
      </c>
      <c r="P38" s="38">
        <v>12084</v>
      </c>
      <c r="Q38" s="38">
        <v>12084</v>
      </c>
      <c r="R38" s="38">
        <v>12084</v>
      </c>
      <c r="S38" s="38">
        <v>12084</v>
      </c>
      <c r="T38" s="38">
        <v>12084</v>
      </c>
      <c r="U38" s="38">
        <v>12688</v>
      </c>
      <c r="V38" s="38">
        <v>12688</v>
      </c>
      <c r="W38" s="38">
        <v>12688</v>
      </c>
      <c r="X38" s="38">
        <v>12688</v>
      </c>
      <c r="Y38" s="38">
        <v>12688</v>
      </c>
      <c r="Z38" s="38">
        <v>12688</v>
      </c>
      <c r="AA38" s="38">
        <v>12688</v>
      </c>
      <c r="AB38" s="38">
        <v>12688</v>
      </c>
      <c r="AC38" s="38">
        <v>13322</v>
      </c>
      <c r="AD38" s="38">
        <v>13322</v>
      </c>
      <c r="AE38" s="38">
        <v>13322</v>
      </c>
      <c r="AF38" s="38">
        <v>13322</v>
      </c>
      <c r="AG38" s="38">
        <v>13322</v>
      </c>
    </row>
    <row r="39" spans="1:33" x14ac:dyDescent="0.3">
      <c r="A39" s="21" t="s">
        <v>217</v>
      </c>
      <c r="B39" s="21" t="s">
        <v>468</v>
      </c>
      <c r="C39" s="21" t="s">
        <v>7</v>
      </c>
      <c r="D39" s="21" t="s">
        <v>218</v>
      </c>
      <c r="E39" s="21" t="s">
        <v>219</v>
      </c>
      <c r="F39" s="21" t="s">
        <v>219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22">
        <v>17084</v>
      </c>
      <c r="T39" s="22">
        <v>17084</v>
      </c>
      <c r="U39" s="22">
        <v>17084</v>
      </c>
      <c r="V39" s="22">
        <v>17084</v>
      </c>
      <c r="W39" s="22">
        <v>17084</v>
      </c>
      <c r="X39" s="22">
        <v>17084</v>
      </c>
      <c r="Y39" s="22">
        <v>17084</v>
      </c>
      <c r="Z39" s="22">
        <v>17084</v>
      </c>
      <c r="AA39" s="22">
        <v>17084</v>
      </c>
      <c r="AB39" s="22">
        <v>17084</v>
      </c>
      <c r="AC39" s="39"/>
      <c r="AD39" s="39"/>
      <c r="AE39" s="39"/>
      <c r="AF39" s="39"/>
      <c r="AG39" s="39"/>
    </row>
    <row r="40" spans="1:33" x14ac:dyDescent="0.3">
      <c r="A40" s="37" t="s">
        <v>331</v>
      </c>
      <c r="B40" s="37" t="s">
        <v>330</v>
      </c>
      <c r="C40" s="37" t="s">
        <v>66</v>
      </c>
      <c r="D40" s="37" t="s">
        <v>332</v>
      </c>
      <c r="E40" s="37" t="s">
        <v>333</v>
      </c>
      <c r="F40" s="37" t="s">
        <v>548</v>
      </c>
      <c r="G40" s="38">
        <v>7500</v>
      </c>
      <c r="H40" s="38">
        <v>7500</v>
      </c>
      <c r="I40" s="38">
        <v>7500</v>
      </c>
      <c r="J40" s="38">
        <v>7500</v>
      </c>
      <c r="K40" s="38">
        <v>7500</v>
      </c>
      <c r="L40" s="38">
        <v>7500</v>
      </c>
      <c r="M40" s="38">
        <v>7500</v>
      </c>
      <c r="N40" s="38">
        <v>7500</v>
      </c>
      <c r="O40" s="38">
        <v>7500</v>
      </c>
      <c r="P40" s="38">
        <v>7500</v>
      </c>
      <c r="Q40" s="38">
        <v>7500</v>
      </c>
      <c r="R40" s="38">
        <v>7500</v>
      </c>
      <c r="S40" s="38">
        <v>7500</v>
      </c>
      <c r="T40" s="38">
        <v>7500</v>
      </c>
      <c r="U40" s="38">
        <v>7875</v>
      </c>
      <c r="V40" s="38">
        <v>7875</v>
      </c>
      <c r="W40" s="38">
        <v>7875</v>
      </c>
      <c r="X40" s="38">
        <v>7875</v>
      </c>
      <c r="Y40" s="38">
        <v>7875</v>
      </c>
      <c r="Z40" s="38">
        <v>7875</v>
      </c>
      <c r="AA40" s="38">
        <v>7875</v>
      </c>
      <c r="AB40" s="38">
        <v>7875</v>
      </c>
      <c r="AC40" s="38">
        <v>8269</v>
      </c>
      <c r="AD40" s="38">
        <v>8269</v>
      </c>
      <c r="AE40" s="38">
        <v>8269</v>
      </c>
      <c r="AF40" s="38">
        <v>8269</v>
      </c>
      <c r="AG40" s="38">
        <v>8269</v>
      </c>
    </row>
    <row r="41" spans="1:33" x14ac:dyDescent="0.3">
      <c r="A41" s="21" t="s">
        <v>72</v>
      </c>
      <c r="B41" s="21" t="s">
        <v>71</v>
      </c>
      <c r="C41" s="21" t="s">
        <v>66</v>
      </c>
      <c r="D41" s="21" t="s">
        <v>409</v>
      </c>
      <c r="E41" s="21" t="s">
        <v>13</v>
      </c>
      <c r="F41" s="21" t="s">
        <v>547</v>
      </c>
      <c r="G41" s="22">
        <v>9095</v>
      </c>
      <c r="H41" s="22">
        <v>9095</v>
      </c>
      <c r="I41" s="22">
        <v>9095</v>
      </c>
      <c r="J41" s="22">
        <v>9095</v>
      </c>
      <c r="K41" s="22">
        <v>9095</v>
      </c>
      <c r="L41" s="22">
        <v>9095</v>
      </c>
      <c r="M41" s="22">
        <v>9095</v>
      </c>
      <c r="N41" s="22">
        <v>9095</v>
      </c>
      <c r="O41" s="22">
        <v>9095</v>
      </c>
      <c r="P41" s="22">
        <v>9095</v>
      </c>
      <c r="Q41" s="22">
        <v>9095</v>
      </c>
      <c r="R41" s="22">
        <v>9095</v>
      </c>
      <c r="S41" s="22">
        <v>9095</v>
      </c>
      <c r="T41" s="22">
        <v>9550</v>
      </c>
      <c r="U41" s="22">
        <v>9550</v>
      </c>
      <c r="V41" s="22">
        <v>9550</v>
      </c>
      <c r="W41" s="22">
        <v>9550</v>
      </c>
      <c r="X41" s="22">
        <v>9550</v>
      </c>
      <c r="Y41" s="22">
        <v>9550</v>
      </c>
      <c r="Z41" s="22">
        <v>9550</v>
      </c>
      <c r="AA41" s="22">
        <v>9550</v>
      </c>
      <c r="AB41" s="22">
        <v>9550</v>
      </c>
      <c r="AC41" s="22">
        <v>10028</v>
      </c>
      <c r="AD41" s="22">
        <v>10028</v>
      </c>
      <c r="AE41" s="22">
        <v>10028</v>
      </c>
      <c r="AF41" s="22">
        <v>10028</v>
      </c>
      <c r="AG41" s="39"/>
    </row>
    <row r="42" spans="1:33" x14ac:dyDescent="0.3">
      <c r="A42" s="37" t="s">
        <v>202</v>
      </c>
      <c r="B42" s="37" t="s">
        <v>201</v>
      </c>
      <c r="C42" s="37" t="s">
        <v>66</v>
      </c>
      <c r="D42" s="37" t="s">
        <v>203</v>
      </c>
      <c r="E42" s="37" t="s">
        <v>143</v>
      </c>
      <c r="F42" s="37" t="s">
        <v>546</v>
      </c>
      <c r="G42" s="38">
        <v>8400</v>
      </c>
      <c r="H42" s="38">
        <v>8400</v>
      </c>
      <c r="I42" s="38">
        <v>8400</v>
      </c>
      <c r="J42" s="38">
        <v>8400</v>
      </c>
      <c r="K42" s="38">
        <v>8400</v>
      </c>
      <c r="L42" s="38">
        <v>8400</v>
      </c>
      <c r="M42" s="38">
        <v>8400</v>
      </c>
      <c r="N42" s="38">
        <v>8400</v>
      </c>
      <c r="O42" s="38">
        <v>8400</v>
      </c>
      <c r="P42" s="38">
        <v>8400</v>
      </c>
      <c r="Q42" s="38">
        <v>8400</v>
      </c>
      <c r="R42" s="38">
        <v>8400</v>
      </c>
      <c r="S42" s="38">
        <v>8400</v>
      </c>
      <c r="T42" s="38">
        <v>8400</v>
      </c>
      <c r="U42" s="38">
        <v>8820</v>
      </c>
      <c r="V42" s="38">
        <v>8820</v>
      </c>
      <c r="W42" s="38">
        <v>8820</v>
      </c>
      <c r="X42" s="38">
        <v>8820</v>
      </c>
      <c r="Y42" s="38">
        <v>8820</v>
      </c>
      <c r="Z42" s="38">
        <v>8820</v>
      </c>
      <c r="AA42" s="38">
        <v>8820</v>
      </c>
      <c r="AB42" s="38">
        <v>8820</v>
      </c>
      <c r="AC42" s="38">
        <v>9261</v>
      </c>
      <c r="AD42" s="38">
        <v>9261</v>
      </c>
      <c r="AE42" s="38">
        <v>9261</v>
      </c>
      <c r="AF42" s="38">
        <v>9261</v>
      </c>
      <c r="AG42" s="38">
        <v>9261</v>
      </c>
    </row>
    <row r="43" spans="1:33" x14ac:dyDescent="0.3">
      <c r="A43" s="21" t="s">
        <v>248</v>
      </c>
      <c r="B43" s="21" t="s">
        <v>247</v>
      </c>
      <c r="C43" s="21" t="s">
        <v>43</v>
      </c>
      <c r="D43" s="21" t="s">
        <v>249</v>
      </c>
      <c r="E43" s="21" t="s">
        <v>250</v>
      </c>
      <c r="F43" s="21" t="s">
        <v>545</v>
      </c>
      <c r="G43" s="22">
        <v>14971</v>
      </c>
      <c r="H43" s="22">
        <v>14971</v>
      </c>
      <c r="I43" s="22">
        <v>14971</v>
      </c>
      <c r="J43" s="22">
        <v>14971</v>
      </c>
      <c r="K43" s="22">
        <v>14971</v>
      </c>
      <c r="L43" s="22">
        <v>14971</v>
      </c>
      <c r="M43" s="22">
        <v>14971</v>
      </c>
      <c r="N43" s="22">
        <v>14971</v>
      </c>
      <c r="O43" s="22">
        <v>14971</v>
      </c>
      <c r="P43" s="22">
        <v>14971</v>
      </c>
      <c r="Q43" s="22">
        <v>14971</v>
      </c>
      <c r="R43" s="22">
        <v>14971</v>
      </c>
      <c r="S43" s="22">
        <v>14971</v>
      </c>
      <c r="T43" s="22">
        <v>14971</v>
      </c>
      <c r="U43" s="22">
        <v>15720</v>
      </c>
      <c r="V43" s="22">
        <v>15720</v>
      </c>
      <c r="W43" s="22">
        <v>15720</v>
      </c>
      <c r="X43" s="22">
        <v>15720</v>
      </c>
      <c r="Y43" s="22">
        <v>15720</v>
      </c>
      <c r="Z43" s="22">
        <v>15720</v>
      </c>
      <c r="AA43" s="22">
        <v>15720</v>
      </c>
      <c r="AB43" s="22">
        <v>15720</v>
      </c>
      <c r="AC43" s="22">
        <v>16506</v>
      </c>
      <c r="AD43" s="22">
        <v>16506</v>
      </c>
      <c r="AE43" s="22">
        <v>16506</v>
      </c>
      <c r="AF43" s="22">
        <v>16506</v>
      </c>
      <c r="AG43" s="22">
        <v>16506</v>
      </c>
    </row>
    <row r="44" spans="1:33" x14ac:dyDescent="0.3">
      <c r="A44" s="37" t="s">
        <v>206</v>
      </c>
      <c r="B44" s="37" t="s">
        <v>205</v>
      </c>
      <c r="C44" s="37" t="s">
        <v>93</v>
      </c>
      <c r="D44" s="37" t="s">
        <v>410</v>
      </c>
      <c r="E44" s="37" t="s">
        <v>143</v>
      </c>
      <c r="F44" s="37" t="s">
        <v>546</v>
      </c>
      <c r="G44" s="38">
        <v>7490</v>
      </c>
      <c r="H44" s="38">
        <v>7490</v>
      </c>
      <c r="I44" s="38">
        <v>7490</v>
      </c>
      <c r="J44" s="38">
        <v>7715</v>
      </c>
      <c r="K44" s="38">
        <v>7715</v>
      </c>
      <c r="L44" s="38">
        <v>7715</v>
      </c>
      <c r="M44" s="38">
        <v>7715</v>
      </c>
      <c r="N44" s="38">
        <v>7715</v>
      </c>
      <c r="O44" s="38">
        <v>7715</v>
      </c>
      <c r="P44" s="38">
        <v>7715</v>
      </c>
      <c r="Q44" s="38">
        <v>7715</v>
      </c>
      <c r="R44" s="38">
        <v>7715</v>
      </c>
      <c r="S44" s="38">
        <v>7715</v>
      </c>
      <c r="T44" s="38">
        <v>7715</v>
      </c>
      <c r="U44" s="38">
        <v>8101</v>
      </c>
      <c r="V44" s="38">
        <v>8101</v>
      </c>
      <c r="W44" s="38">
        <v>8101</v>
      </c>
      <c r="X44" s="38">
        <v>8101</v>
      </c>
      <c r="Y44" s="38">
        <v>8101</v>
      </c>
      <c r="Z44" s="38">
        <v>8101</v>
      </c>
      <c r="AA44" s="38">
        <v>8101</v>
      </c>
      <c r="AB44" s="38">
        <v>8101</v>
      </c>
      <c r="AC44" s="38">
        <v>8506</v>
      </c>
      <c r="AD44" s="38">
        <v>8506</v>
      </c>
      <c r="AE44" s="39"/>
      <c r="AF44" s="39"/>
      <c r="AG44" s="39"/>
    </row>
    <row r="45" spans="1:33" x14ac:dyDescent="0.3">
      <c r="A45" s="21" t="s">
        <v>244</v>
      </c>
      <c r="B45" s="21" t="s">
        <v>243</v>
      </c>
      <c r="C45" s="21" t="s">
        <v>7</v>
      </c>
      <c r="D45" s="21" t="s">
        <v>245</v>
      </c>
      <c r="E45" s="21" t="s">
        <v>246</v>
      </c>
      <c r="F45" s="21" t="s">
        <v>545</v>
      </c>
      <c r="G45" s="22">
        <v>19287</v>
      </c>
      <c r="H45" s="22">
        <v>19287</v>
      </c>
      <c r="I45" s="22">
        <v>19287</v>
      </c>
      <c r="J45" s="22">
        <v>19287</v>
      </c>
      <c r="K45" s="22">
        <v>19287</v>
      </c>
      <c r="L45" s="22">
        <v>19287</v>
      </c>
      <c r="M45" s="22">
        <v>19287</v>
      </c>
      <c r="N45" s="22">
        <v>19287</v>
      </c>
      <c r="O45" s="22">
        <v>19287</v>
      </c>
      <c r="P45" s="22">
        <v>19287</v>
      </c>
      <c r="Q45" s="22">
        <v>19287</v>
      </c>
      <c r="R45" s="22">
        <v>19287</v>
      </c>
      <c r="S45" s="22">
        <v>19287</v>
      </c>
      <c r="T45" s="22">
        <v>19287</v>
      </c>
      <c r="U45" s="22">
        <v>20251</v>
      </c>
      <c r="V45" s="22">
        <v>20251</v>
      </c>
      <c r="W45" s="22">
        <v>20251</v>
      </c>
      <c r="X45" s="22">
        <v>20251</v>
      </c>
      <c r="Y45" s="22">
        <v>20251</v>
      </c>
      <c r="Z45" s="22">
        <v>20251</v>
      </c>
      <c r="AA45" s="22">
        <v>20251</v>
      </c>
      <c r="AB45" s="22">
        <v>20251</v>
      </c>
      <c r="AC45" s="22">
        <v>21264</v>
      </c>
      <c r="AD45" s="22">
        <v>21264</v>
      </c>
      <c r="AE45" s="22">
        <v>21264</v>
      </c>
      <c r="AF45" s="22">
        <v>21264</v>
      </c>
      <c r="AG45" s="22">
        <v>21264</v>
      </c>
    </row>
    <row r="46" spans="1:33" x14ac:dyDescent="0.3">
      <c r="A46" s="37" t="s">
        <v>363</v>
      </c>
      <c r="B46" s="37" t="s">
        <v>364</v>
      </c>
      <c r="C46" s="37" t="s">
        <v>7</v>
      </c>
      <c r="D46" s="37" t="s">
        <v>411</v>
      </c>
      <c r="E46" s="37" t="s">
        <v>146</v>
      </c>
      <c r="F46" s="37" t="s">
        <v>546</v>
      </c>
      <c r="G46" s="38">
        <v>17555</v>
      </c>
      <c r="H46" s="38">
        <v>17555</v>
      </c>
      <c r="I46" s="38">
        <v>17555</v>
      </c>
      <c r="J46" s="38">
        <v>17555</v>
      </c>
      <c r="K46" s="38">
        <v>17555</v>
      </c>
      <c r="L46" s="38">
        <v>17555</v>
      </c>
      <c r="M46" s="38">
        <v>17555</v>
      </c>
      <c r="N46" s="38">
        <v>17555</v>
      </c>
      <c r="O46" s="38">
        <v>17555</v>
      </c>
      <c r="P46" s="38">
        <v>17555</v>
      </c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</row>
    <row r="47" spans="1:33" x14ac:dyDescent="0.3">
      <c r="A47" s="21" t="s">
        <v>106</v>
      </c>
      <c r="B47" s="21" t="s">
        <v>105</v>
      </c>
      <c r="C47" s="21" t="s">
        <v>93</v>
      </c>
      <c r="D47" s="21" t="s">
        <v>107</v>
      </c>
      <c r="E47" s="21" t="s">
        <v>439</v>
      </c>
      <c r="F47" s="21" t="s">
        <v>547</v>
      </c>
      <c r="G47" s="22">
        <v>6434</v>
      </c>
      <c r="H47" s="22">
        <v>6434</v>
      </c>
      <c r="I47" s="22">
        <v>6434</v>
      </c>
      <c r="J47" s="22">
        <v>6434</v>
      </c>
      <c r="K47" s="22">
        <v>6434</v>
      </c>
      <c r="L47" s="22">
        <v>6434</v>
      </c>
      <c r="M47" s="22">
        <v>6434</v>
      </c>
      <c r="N47" s="22">
        <v>6434</v>
      </c>
      <c r="O47" s="22">
        <v>6434</v>
      </c>
      <c r="P47" s="22">
        <v>6434</v>
      </c>
      <c r="Q47" s="22">
        <v>6434</v>
      </c>
      <c r="R47" s="22">
        <v>6434</v>
      </c>
      <c r="S47" s="22">
        <v>6434</v>
      </c>
      <c r="T47" s="22">
        <v>6756</v>
      </c>
      <c r="U47" s="22">
        <v>6756</v>
      </c>
      <c r="V47" s="22">
        <v>6756</v>
      </c>
      <c r="W47" s="22">
        <v>6756</v>
      </c>
      <c r="X47" s="22">
        <v>6756</v>
      </c>
      <c r="Y47" s="22">
        <v>6756</v>
      </c>
      <c r="Z47" s="22">
        <v>6756</v>
      </c>
      <c r="AA47" s="22">
        <v>6756</v>
      </c>
      <c r="AB47" s="22">
        <v>6756</v>
      </c>
      <c r="AC47" s="22">
        <v>7094</v>
      </c>
      <c r="AD47" s="22">
        <v>7094</v>
      </c>
      <c r="AE47" s="22">
        <v>7094</v>
      </c>
      <c r="AF47" s="22">
        <v>7094</v>
      </c>
      <c r="AG47" s="22">
        <v>7094</v>
      </c>
    </row>
    <row r="48" spans="1:33" x14ac:dyDescent="0.3">
      <c r="A48" s="37" t="s">
        <v>138</v>
      </c>
      <c r="B48" s="37" t="s">
        <v>307</v>
      </c>
      <c r="C48" s="37" t="s">
        <v>93</v>
      </c>
      <c r="D48" s="37" t="s">
        <v>308</v>
      </c>
      <c r="E48" s="37" t="s">
        <v>309</v>
      </c>
      <c r="F48" s="37" t="s">
        <v>545</v>
      </c>
      <c r="G48" s="39"/>
      <c r="H48" s="39"/>
      <c r="I48" s="39"/>
      <c r="J48" s="39"/>
      <c r="K48" s="38">
        <v>6335</v>
      </c>
      <c r="L48" s="38">
        <v>6335</v>
      </c>
      <c r="M48" s="38">
        <v>6335</v>
      </c>
      <c r="N48" s="38">
        <v>6335</v>
      </c>
      <c r="O48" s="38">
        <v>6335</v>
      </c>
      <c r="P48" s="38">
        <v>6834</v>
      </c>
      <c r="Q48" s="38">
        <v>6834</v>
      </c>
      <c r="R48" s="38">
        <v>6834</v>
      </c>
      <c r="S48" s="38">
        <v>6834</v>
      </c>
      <c r="T48" s="38">
        <v>6834</v>
      </c>
      <c r="U48" s="38">
        <v>6834</v>
      </c>
      <c r="V48" s="38">
        <v>6834</v>
      </c>
      <c r="W48" s="38">
        <v>6834</v>
      </c>
      <c r="X48" s="38">
        <v>6834</v>
      </c>
      <c r="Y48" s="38">
        <v>6834</v>
      </c>
      <c r="Z48" s="38">
        <v>6834</v>
      </c>
      <c r="AA48" s="38">
        <v>6834</v>
      </c>
      <c r="AB48" s="38">
        <v>6834</v>
      </c>
      <c r="AC48" s="38">
        <v>7176</v>
      </c>
      <c r="AD48" s="38">
        <v>7176</v>
      </c>
      <c r="AE48" s="38">
        <v>7176</v>
      </c>
      <c r="AF48" s="38">
        <v>7176</v>
      </c>
      <c r="AG48" s="38">
        <v>7176</v>
      </c>
    </row>
    <row r="49" spans="1:33" x14ac:dyDescent="0.3">
      <c r="A49" s="21" t="s">
        <v>78</v>
      </c>
      <c r="B49" s="21" t="s">
        <v>77</v>
      </c>
      <c r="C49" s="21" t="s">
        <v>66</v>
      </c>
      <c r="D49" s="21" t="s">
        <v>79</v>
      </c>
      <c r="E49" s="21" t="s">
        <v>80</v>
      </c>
      <c r="F49" s="21" t="s">
        <v>547</v>
      </c>
      <c r="G49" s="22">
        <v>8686</v>
      </c>
      <c r="H49" s="22">
        <v>8686</v>
      </c>
      <c r="I49" s="22">
        <v>8686</v>
      </c>
      <c r="J49" s="22">
        <v>8686</v>
      </c>
      <c r="K49" s="22">
        <v>8686</v>
      </c>
      <c r="L49" s="22">
        <v>8686</v>
      </c>
      <c r="M49" s="22">
        <v>8686</v>
      </c>
      <c r="N49" s="22">
        <v>8686</v>
      </c>
      <c r="O49" s="22">
        <v>8686</v>
      </c>
      <c r="P49" s="22">
        <v>8686</v>
      </c>
      <c r="Q49" s="22">
        <v>8686</v>
      </c>
      <c r="R49" s="22">
        <v>8686</v>
      </c>
      <c r="S49" s="22">
        <v>8686</v>
      </c>
      <c r="T49" s="22">
        <v>9120</v>
      </c>
      <c r="U49" s="22">
        <v>9120</v>
      </c>
      <c r="V49" s="22">
        <v>9120</v>
      </c>
      <c r="W49" s="22">
        <v>9120</v>
      </c>
      <c r="X49" s="22">
        <v>9120</v>
      </c>
      <c r="Y49" s="22">
        <v>9120</v>
      </c>
      <c r="Z49" s="22">
        <v>9120</v>
      </c>
      <c r="AA49" s="22">
        <v>9120</v>
      </c>
      <c r="AB49" s="22">
        <v>9120</v>
      </c>
      <c r="AC49" s="22">
        <v>9576</v>
      </c>
      <c r="AD49" s="39"/>
      <c r="AE49" s="39"/>
      <c r="AF49" s="39"/>
      <c r="AG49" s="39"/>
    </row>
    <row r="50" spans="1:33" x14ac:dyDescent="0.3">
      <c r="A50" s="37" t="s">
        <v>68</v>
      </c>
      <c r="B50" s="37" t="s">
        <v>67</v>
      </c>
      <c r="C50" s="37" t="s">
        <v>66</v>
      </c>
      <c r="D50" s="37" t="s">
        <v>69</v>
      </c>
      <c r="E50" s="37" t="s">
        <v>70</v>
      </c>
      <c r="F50" s="37" t="s">
        <v>547</v>
      </c>
      <c r="G50" s="38">
        <v>9417</v>
      </c>
      <c r="H50" s="38">
        <v>9417</v>
      </c>
      <c r="I50" s="38">
        <v>9417</v>
      </c>
      <c r="J50" s="38">
        <v>9417</v>
      </c>
      <c r="K50" s="38">
        <v>9417</v>
      </c>
      <c r="L50" s="38">
        <v>9417</v>
      </c>
      <c r="M50" s="38">
        <v>9417</v>
      </c>
      <c r="N50" s="38">
        <v>9417</v>
      </c>
      <c r="O50" s="38">
        <v>9417</v>
      </c>
      <c r="P50" s="38">
        <v>9417</v>
      </c>
      <c r="Q50" s="38">
        <v>9417</v>
      </c>
      <c r="R50" s="38">
        <v>9417</v>
      </c>
      <c r="S50" s="38">
        <v>9417</v>
      </c>
      <c r="T50" s="38">
        <v>9888</v>
      </c>
      <c r="U50" s="38">
        <v>9888</v>
      </c>
      <c r="V50" s="38">
        <v>9888</v>
      </c>
      <c r="W50" s="38">
        <v>9888</v>
      </c>
      <c r="X50" s="38">
        <v>9888</v>
      </c>
      <c r="Y50" s="38">
        <v>9888</v>
      </c>
      <c r="Z50" s="38">
        <v>9888</v>
      </c>
      <c r="AA50" s="38">
        <v>9888</v>
      </c>
      <c r="AB50" s="38">
        <v>9888</v>
      </c>
      <c r="AC50" s="38">
        <v>10382</v>
      </c>
      <c r="AD50" s="38">
        <v>10382</v>
      </c>
      <c r="AE50" s="38">
        <v>10382</v>
      </c>
      <c r="AF50" s="38">
        <v>10382</v>
      </c>
      <c r="AG50" s="38">
        <v>10382</v>
      </c>
    </row>
    <row r="51" spans="1:33" x14ac:dyDescent="0.3">
      <c r="A51" s="21" t="s">
        <v>40</v>
      </c>
      <c r="B51" s="21" t="s">
        <v>39</v>
      </c>
      <c r="C51" s="21" t="s">
        <v>7</v>
      </c>
      <c r="D51" s="21" t="s">
        <v>450</v>
      </c>
      <c r="E51" s="21" t="s">
        <v>9</v>
      </c>
      <c r="F51" s="21" t="s">
        <v>547</v>
      </c>
      <c r="G51" s="39"/>
      <c r="H51" s="39"/>
      <c r="I51" s="39"/>
      <c r="J51" s="39"/>
      <c r="K51" s="39"/>
      <c r="L51" s="22">
        <v>15250</v>
      </c>
      <c r="M51" s="22">
        <v>15250</v>
      </c>
      <c r="N51" s="22">
        <v>15250</v>
      </c>
      <c r="O51" s="22">
        <v>15250</v>
      </c>
      <c r="P51" s="22">
        <v>15250</v>
      </c>
      <c r="Q51" s="22">
        <v>15250</v>
      </c>
      <c r="R51" s="22">
        <v>15250</v>
      </c>
      <c r="S51" s="22">
        <v>15250</v>
      </c>
      <c r="T51" s="22">
        <v>15250</v>
      </c>
      <c r="U51" s="22">
        <v>15250</v>
      </c>
      <c r="V51" s="22">
        <v>15250</v>
      </c>
      <c r="W51" s="22">
        <v>15250</v>
      </c>
      <c r="X51" s="22">
        <v>15250</v>
      </c>
      <c r="Y51" s="22">
        <v>15250</v>
      </c>
      <c r="Z51" s="22">
        <v>15250</v>
      </c>
      <c r="AA51" s="22">
        <v>15250</v>
      </c>
      <c r="AB51" s="22">
        <v>15250</v>
      </c>
      <c r="AC51" s="22">
        <v>16013</v>
      </c>
      <c r="AD51" s="22">
        <v>16013</v>
      </c>
      <c r="AE51" s="22">
        <v>16013</v>
      </c>
      <c r="AF51" s="22">
        <v>16013</v>
      </c>
      <c r="AG51" s="22">
        <v>16013</v>
      </c>
    </row>
    <row r="52" spans="1:33" x14ac:dyDescent="0.3">
      <c r="A52" s="37" t="s">
        <v>271</v>
      </c>
      <c r="B52" s="37" t="s">
        <v>270</v>
      </c>
      <c r="C52" s="37" t="s">
        <v>43</v>
      </c>
      <c r="D52" s="37" t="s">
        <v>272</v>
      </c>
      <c r="E52" s="37" t="s">
        <v>273</v>
      </c>
      <c r="F52" s="37" t="s">
        <v>545</v>
      </c>
      <c r="G52" s="38">
        <v>10685</v>
      </c>
      <c r="H52" s="38">
        <v>10685</v>
      </c>
      <c r="I52" s="38">
        <v>10685</v>
      </c>
      <c r="J52" s="38">
        <v>10685</v>
      </c>
      <c r="K52" s="38">
        <v>10685</v>
      </c>
      <c r="L52" s="38">
        <v>10685</v>
      </c>
      <c r="M52" s="38">
        <v>10685</v>
      </c>
      <c r="N52" s="38">
        <v>10685</v>
      </c>
      <c r="O52" s="38">
        <v>10685</v>
      </c>
      <c r="P52" s="38">
        <v>10685</v>
      </c>
      <c r="Q52" s="38">
        <v>10685</v>
      </c>
      <c r="R52" s="38">
        <v>10685</v>
      </c>
      <c r="S52" s="38">
        <v>10685</v>
      </c>
      <c r="T52" s="38">
        <v>10685</v>
      </c>
      <c r="U52" s="38">
        <v>11219</v>
      </c>
      <c r="V52" s="38">
        <v>11219</v>
      </c>
      <c r="W52" s="38">
        <v>11219</v>
      </c>
      <c r="X52" s="38">
        <v>11219</v>
      </c>
      <c r="Y52" s="38">
        <v>11219</v>
      </c>
      <c r="Z52" s="38">
        <v>11219</v>
      </c>
      <c r="AA52" s="38">
        <v>11219</v>
      </c>
      <c r="AB52" s="38">
        <v>11219</v>
      </c>
      <c r="AC52" s="38">
        <v>11780</v>
      </c>
      <c r="AD52" s="38">
        <v>11780</v>
      </c>
      <c r="AE52" s="38">
        <v>11780</v>
      </c>
      <c r="AF52" s="38">
        <v>11780</v>
      </c>
      <c r="AG52" s="38">
        <v>11780</v>
      </c>
    </row>
    <row r="53" spans="1:33" x14ac:dyDescent="0.3">
      <c r="A53" s="21" t="s">
        <v>480</v>
      </c>
      <c r="B53" s="21" t="s">
        <v>270</v>
      </c>
      <c r="C53" s="21" t="s">
        <v>66</v>
      </c>
      <c r="D53" s="21" t="s">
        <v>482</v>
      </c>
      <c r="E53" s="21" t="s">
        <v>441</v>
      </c>
      <c r="F53" s="21" t="s">
        <v>545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22">
        <v>8010</v>
      </c>
      <c r="X53" s="22">
        <v>8010</v>
      </c>
      <c r="Y53" s="22">
        <v>8010</v>
      </c>
      <c r="Z53" s="22">
        <v>8010</v>
      </c>
      <c r="AA53" s="22">
        <v>8010</v>
      </c>
      <c r="AB53" s="22">
        <v>8010</v>
      </c>
      <c r="AC53" s="22">
        <v>8010</v>
      </c>
      <c r="AD53" s="22">
        <v>8010</v>
      </c>
      <c r="AE53" s="22">
        <v>8010</v>
      </c>
      <c r="AF53" s="22">
        <v>8010</v>
      </c>
      <c r="AG53" s="22">
        <v>8010</v>
      </c>
    </row>
    <row r="54" spans="1:33" x14ac:dyDescent="0.3">
      <c r="A54" s="37" t="s">
        <v>503</v>
      </c>
      <c r="B54" s="37" t="s">
        <v>504</v>
      </c>
      <c r="C54" s="37" t="s">
        <v>66</v>
      </c>
      <c r="D54" s="37" t="s">
        <v>506</v>
      </c>
      <c r="E54" s="37" t="s">
        <v>143</v>
      </c>
      <c r="F54" s="37" t="s">
        <v>546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8">
        <v>8000</v>
      </c>
      <c r="AA54" s="38">
        <v>8300</v>
      </c>
      <c r="AB54" s="38">
        <v>8300</v>
      </c>
      <c r="AC54" s="38">
        <v>8300</v>
      </c>
      <c r="AD54" s="38">
        <v>8300</v>
      </c>
      <c r="AE54" s="38">
        <v>8300</v>
      </c>
      <c r="AF54" s="38">
        <v>8300</v>
      </c>
      <c r="AG54" s="38">
        <v>8300</v>
      </c>
    </row>
    <row r="55" spans="1:33" x14ac:dyDescent="0.3">
      <c r="A55" s="21" t="s">
        <v>365</v>
      </c>
      <c r="B55" s="21" t="s">
        <v>366</v>
      </c>
      <c r="C55" s="21" t="s">
        <v>93</v>
      </c>
      <c r="D55" s="21" t="s">
        <v>412</v>
      </c>
      <c r="E55" s="21" t="s">
        <v>70</v>
      </c>
      <c r="F55" s="21" t="s">
        <v>547</v>
      </c>
      <c r="G55" s="22">
        <v>6047</v>
      </c>
      <c r="H55" s="22">
        <v>6047</v>
      </c>
      <c r="I55" s="22">
        <v>6047</v>
      </c>
      <c r="J55" s="22">
        <v>6047</v>
      </c>
      <c r="K55" s="22">
        <v>6047</v>
      </c>
      <c r="L55" s="22">
        <v>6667</v>
      </c>
      <c r="M55" s="22">
        <v>6667</v>
      </c>
      <c r="N55" s="22">
        <v>6667</v>
      </c>
      <c r="O55" s="22">
        <v>6667</v>
      </c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1:33" x14ac:dyDescent="0.3">
      <c r="A56" s="37" t="s">
        <v>97</v>
      </c>
      <c r="B56" s="37" t="s">
        <v>96</v>
      </c>
      <c r="C56" s="37" t="s">
        <v>93</v>
      </c>
      <c r="D56" s="37" t="s">
        <v>98</v>
      </c>
      <c r="E56" s="37" t="s">
        <v>70</v>
      </c>
      <c r="F56" s="37" t="s">
        <v>547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8">
        <v>6500</v>
      </c>
      <c r="U56" s="38">
        <v>6500</v>
      </c>
      <c r="V56" s="38">
        <v>6500</v>
      </c>
      <c r="W56" s="38">
        <v>6825</v>
      </c>
      <c r="X56" s="38">
        <v>6825</v>
      </c>
      <c r="Y56" s="38">
        <v>6825</v>
      </c>
      <c r="Z56" s="38">
        <v>6825</v>
      </c>
      <c r="AA56" s="38">
        <v>6825</v>
      </c>
      <c r="AB56" s="38">
        <v>6825</v>
      </c>
      <c r="AC56" s="38">
        <v>7166</v>
      </c>
      <c r="AD56" s="38">
        <v>7166</v>
      </c>
      <c r="AE56" s="38">
        <v>7166</v>
      </c>
      <c r="AF56" s="38">
        <v>7166</v>
      </c>
      <c r="AG56" s="38">
        <v>7166</v>
      </c>
    </row>
    <row r="57" spans="1:33" x14ac:dyDescent="0.3">
      <c r="A57" s="21" t="s">
        <v>185</v>
      </c>
      <c r="B57" s="21" t="s">
        <v>184</v>
      </c>
      <c r="C57" s="21" t="s">
        <v>66</v>
      </c>
      <c r="D57" s="21" t="s">
        <v>186</v>
      </c>
      <c r="E57" s="21" t="s">
        <v>143</v>
      </c>
      <c r="F57" s="21" t="s">
        <v>546</v>
      </c>
      <c r="G57" s="22">
        <v>9009</v>
      </c>
      <c r="H57" s="22">
        <v>9009</v>
      </c>
      <c r="I57" s="22">
        <v>9009</v>
      </c>
      <c r="J57" s="22">
        <v>9279</v>
      </c>
      <c r="K57" s="22">
        <v>9279</v>
      </c>
      <c r="L57" s="22">
        <v>9279</v>
      </c>
      <c r="M57" s="22">
        <v>9279</v>
      </c>
      <c r="N57" s="22">
        <v>9279</v>
      </c>
      <c r="O57" s="22">
        <v>9279</v>
      </c>
      <c r="P57" s="22">
        <v>9279</v>
      </c>
      <c r="Q57" s="22">
        <v>9279</v>
      </c>
      <c r="R57" s="22">
        <v>9279</v>
      </c>
      <c r="S57" s="22">
        <v>9279</v>
      </c>
      <c r="T57" s="22">
        <v>9279</v>
      </c>
      <c r="U57" s="22">
        <v>9743</v>
      </c>
      <c r="V57" s="22">
        <v>9743</v>
      </c>
      <c r="W57" s="22">
        <v>9743</v>
      </c>
      <c r="X57" s="22">
        <v>9743</v>
      </c>
      <c r="Y57" s="22">
        <v>9743</v>
      </c>
      <c r="Z57" s="22">
        <v>9743</v>
      </c>
      <c r="AA57" s="22">
        <v>9743</v>
      </c>
      <c r="AB57" s="22">
        <v>9743</v>
      </c>
      <c r="AC57" s="22">
        <v>10230</v>
      </c>
      <c r="AD57" s="39"/>
      <c r="AE57" s="39"/>
      <c r="AF57" s="39"/>
      <c r="AG57" s="39"/>
    </row>
    <row r="58" spans="1:33" x14ac:dyDescent="0.3">
      <c r="A58" s="37" t="s">
        <v>155</v>
      </c>
      <c r="B58" s="37" t="s">
        <v>154</v>
      </c>
      <c r="C58" s="37" t="s">
        <v>43</v>
      </c>
      <c r="D58" s="37" t="s">
        <v>156</v>
      </c>
      <c r="E58" s="37" t="s">
        <v>143</v>
      </c>
      <c r="F58" s="37" t="s">
        <v>546</v>
      </c>
      <c r="G58" s="38">
        <v>12261</v>
      </c>
      <c r="H58" s="38">
        <v>12261</v>
      </c>
      <c r="I58" s="38">
        <v>12261</v>
      </c>
      <c r="J58" s="38">
        <v>12261</v>
      </c>
      <c r="K58" s="38">
        <v>12261</v>
      </c>
      <c r="L58" s="38">
        <v>12261</v>
      </c>
      <c r="M58" s="38">
        <v>12261</v>
      </c>
      <c r="N58" s="38">
        <v>12261</v>
      </c>
      <c r="O58" s="38">
        <v>12261</v>
      </c>
      <c r="P58" s="38">
        <v>12261</v>
      </c>
      <c r="Q58" s="38">
        <v>12261</v>
      </c>
      <c r="R58" s="38">
        <v>12261</v>
      </c>
      <c r="S58" s="38">
        <v>12261</v>
      </c>
      <c r="T58" s="38">
        <v>12261</v>
      </c>
      <c r="U58" s="38">
        <v>12874</v>
      </c>
      <c r="V58" s="38">
        <v>12874</v>
      </c>
      <c r="W58" s="38">
        <v>12874</v>
      </c>
      <c r="X58" s="38">
        <v>12874</v>
      </c>
      <c r="Y58" s="38">
        <v>12874</v>
      </c>
      <c r="Z58" s="38">
        <v>12874</v>
      </c>
      <c r="AA58" s="38">
        <v>12874</v>
      </c>
      <c r="AB58" s="38">
        <v>12874</v>
      </c>
      <c r="AC58" s="38">
        <v>13518</v>
      </c>
      <c r="AD58" s="38">
        <v>13518</v>
      </c>
      <c r="AE58" s="39"/>
      <c r="AF58" s="39"/>
      <c r="AG58" s="39"/>
    </row>
    <row r="59" spans="1:33" x14ac:dyDescent="0.3">
      <c r="A59" s="21" t="s">
        <v>367</v>
      </c>
      <c r="B59" s="21" t="s">
        <v>368</v>
      </c>
      <c r="C59" s="21" t="s">
        <v>43</v>
      </c>
      <c r="D59" s="21" t="s">
        <v>43</v>
      </c>
      <c r="E59" s="21" t="s">
        <v>27</v>
      </c>
      <c r="F59" s="21" t="s">
        <v>547</v>
      </c>
      <c r="G59" s="22">
        <v>14375</v>
      </c>
      <c r="H59" s="22">
        <v>14375</v>
      </c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</row>
    <row r="60" spans="1:33" x14ac:dyDescent="0.3">
      <c r="A60" s="37" t="s">
        <v>90</v>
      </c>
      <c r="B60" s="37" t="s">
        <v>317</v>
      </c>
      <c r="C60" s="37" t="s">
        <v>43</v>
      </c>
      <c r="D60" s="37" t="s">
        <v>318</v>
      </c>
      <c r="E60" s="37" t="s">
        <v>319</v>
      </c>
      <c r="F60" s="37" t="s">
        <v>548</v>
      </c>
      <c r="G60" s="38">
        <v>11939</v>
      </c>
      <c r="H60" s="38">
        <v>11939</v>
      </c>
      <c r="I60" s="38">
        <v>11939</v>
      </c>
      <c r="J60" s="38">
        <v>11939</v>
      </c>
      <c r="K60" s="38">
        <v>11939</v>
      </c>
      <c r="L60" s="38">
        <v>11939</v>
      </c>
      <c r="M60" s="38">
        <v>11939</v>
      </c>
      <c r="N60" s="38">
        <v>11939</v>
      </c>
      <c r="O60" s="38">
        <v>11939</v>
      </c>
      <c r="P60" s="38">
        <v>11939</v>
      </c>
      <c r="Q60" s="38">
        <v>11939</v>
      </c>
      <c r="R60" s="38">
        <v>11939</v>
      </c>
      <c r="S60" s="38">
        <v>11939</v>
      </c>
      <c r="T60" s="38">
        <v>11939</v>
      </c>
      <c r="U60" s="38">
        <v>12536</v>
      </c>
      <c r="V60" s="38">
        <v>12536</v>
      </c>
      <c r="W60" s="38">
        <v>12536</v>
      </c>
      <c r="X60" s="38">
        <v>12536</v>
      </c>
      <c r="Y60" s="38">
        <v>12536</v>
      </c>
      <c r="Z60" s="38">
        <v>12536</v>
      </c>
      <c r="AA60" s="38">
        <v>12536</v>
      </c>
      <c r="AB60" s="38">
        <v>12536</v>
      </c>
      <c r="AC60" s="38">
        <v>13163</v>
      </c>
      <c r="AD60" s="38">
        <v>13163</v>
      </c>
      <c r="AE60" s="38">
        <v>13163</v>
      </c>
      <c r="AF60" s="38">
        <v>13163</v>
      </c>
      <c r="AG60" s="38">
        <v>13163</v>
      </c>
    </row>
    <row r="61" spans="1:33" x14ac:dyDescent="0.3">
      <c r="A61" s="21" t="s">
        <v>188</v>
      </c>
      <c r="B61" s="21" t="s">
        <v>187</v>
      </c>
      <c r="C61" s="21" t="s">
        <v>66</v>
      </c>
      <c r="D61" s="21" t="s">
        <v>189</v>
      </c>
      <c r="E61" s="21" t="s">
        <v>190</v>
      </c>
      <c r="F61" s="21" t="s">
        <v>546</v>
      </c>
      <c r="G61" s="22">
        <v>9061</v>
      </c>
      <c r="H61" s="22">
        <v>9061</v>
      </c>
      <c r="I61" s="22">
        <v>9061</v>
      </c>
      <c r="J61" s="22">
        <v>9061</v>
      </c>
      <c r="K61" s="22">
        <v>9061</v>
      </c>
      <c r="L61" s="22">
        <v>9061</v>
      </c>
      <c r="M61" s="22">
        <v>9061</v>
      </c>
      <c r="N61" s="22">
        <v>9061</v>
      </c>
      <c r="O61" s="22">
        <v>9061</v>
      </c>
      <c r="P61" s="22">
        <v>9061</v>
      </c>
      <c r="Q61" s="22">
        <v>9061</v>
      </c>
      <c r="R61" s="22">
        <v>9061</v>
      </c>
      <c r="S61" s="22">
        <v>9061</v>
      </c>
      <c r="T61" s="22">
        <v>9061</v>
      </c>
      <c r="U61" s="22">
        <v>9514</v>
      </c>
      <c r="V61" s="22">
        <v>9514</v>
      </c>
      <c r="W61" s="22">
        <v>9514</v>
      </c>
      <c r="X61" s="22">
        <v>9514</v>
      </c>
      <c r="Y61" s="22">
        <v>9514</v>
      </c>
      <c r="Z61" s="22">
        <v>9514</v>
      </c>
      <c r="AA61" s="22">
        <v>9514</v>
      </c>
      <c r="AB61" s="22">
        <v>9514</v>
      </c>
      <c r="AC61" s="22">
        <v>9990</v>
      </c>
      <c r="AD61" s="22">
        <v>9990</v>
      </c>
      <c r="AE61" s="22">
        <v>9990</v>
      </c>
      <c r="AF61" s="22">
        <v>9990</v>
      </c>
      <c r="AG61" s="22">
        <v>9990</v>
      </c>
    </row>
    <row r="62" spans="1:33" x14ac:dyDescent="0.3">
      <c r="A62" s="37" t="s">
        <v>206</v>
      </c>
      <c r="B62" s="37" t="s">
        <v>369</v>
      </c>
      <c r="C62" s="37" t="s">
        <v>66</v>
      </c>
      <c r="D62" s="37" t="s">
        <v>413</v>
      </c>
      <c r="E62" s="37" t="s">
        <v>440</v>
      </c>
      <c r="F62" s="37" t="s">
        <v>545</v>
      </c>
      <c r="G62" s="38">
        <v>8067</v>
      </c>
      <c r="H62" s="38">
        <v>8067</v>
      </c>
      <c r="I62" s="38">
        <v>8067</v>
      </c>
      <c r="J62" s="38">
        <v>8067</v>
      </c>
      <c r="K62" s="38">
        <v>8067</v>
      </c>
      <c r="L62" s="38">
        <v>8067</v>
      </c>
      <c r="M62" s="38">
        <v>8067</v>
      </c>
      <c r="N62" s="38">
        <v>8067</v>
      </c>
      <c r="O62" s="38">
        <v>8067</v>
      </c>
      <c r="P62" s="38">
        <v>8067</v>
      </c>
      <c r="Q62" s="38">
        <v>8067</v>
      </c>
      <c r="R62" s="38">
        <v>8067</v>
      </c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</row>
    <row r="63" spans="1:33" x14ac:dyDescent="0.3">
      <c r="A63" s="21" t="s">
        <v>119</v>
      </c>
      <c r="B63" s="21" t="s">
        <v>251</v>
      </c>
      <c r="C63" s="21" t="s">
        <v>43</v>
      </c>
      <c r="D63" s="21" t="s">
        <v>252</v>
      </c>
      <c r="E63" s="21" t="s">
        <v>246</v>
      </c>
      <c r="F63" s="21" t="s">
        <v>545</v>
      </c>
      <c r="G63" s="22">
        <v>11863</v>
      </c>
      <c r="H63" s="22">
        <v>11863</v>
      </c>
      <c r="I63" s="22">
        <v>11863</v>
      </c>
      <c r="J63" s="22">
        <v>11863</v>
      </c>
      <c r="K63" s="22">
        <v>11863</v>
      </c>
      <c r="L63" s="22">
        <v>11863</v>
      </c>
      <c r="M63" s="22">
        <v>11863</v>
      </c>
      <c r="N63" s="22">
        <v>11863</v>
      </c>
      <c r="O63" s="22">
        <v>11863</v>
      </c>
      <c r="P63" s="22">
        <v>11863</v>
      </c>
      <c r="Q63" s="22">
        <v>13457</v>
      </c>
      <c r="R63" s="22">
        <v>13457</v>
      </c>
      <c r="S63" s="22">
        <v>13457</v>
      </c>
      <c r="T63" s="22">
        <v>13457</v>
      </c>
      <c r="U63" s="22">
        <v>14130</v>
      </c>
      <c r="V63" s="22">
        <v>14130</v>
      </c>
      <c r="W63" s="22">
        <v>14130</v>
      </c>
      <c r="X63" s="22">
        <v>14130</v>
      </c>
      <c r="Y63" s="22">
        <v>14130</v>
      </c>
      <c r="Z63" s="22">
        <v>14130</v>
      </c>
      <c r="AA63" s="22">
        <v>14130</v>
      </c>
      <c r="AB63" s="22">
        <v>14130</v>
      </c>
      <c r="AC63" s="22">
        <v>14837</v>
      </c>
      <c r="AD63" s="22">
        <v>14837</v>
      </c>
      <c r="AE63" s="22">
        <v>14837</v>
      </c>
      <c r="AF63" s="22">
        <v>14837</v>
      </c>
      <c r="AG63" s="22">
        <v>14837</v>
      </c>
    </row>
    <row r="64" spans="1:33" x14ac:dyDescent="0.3">
      <c r="A64" s="37" t="s">
        <v>90</v>
      </c>
      <c r="B64" s="37" t="s">
        <v>89</v>
      </c>
      <c r="C64" s="37" t="s">
        <v>93</v>
      </c>
      <c r="D64" s="37" t="s">
        <v>414</v>
      </c>
      <c r="E64" s="37" t="s">
        <v>439</v>
      </c>
      <c r="F64" s="37" t="s">
        <v>547</v>
      </c>
      <c r="G64" s="38">
        <v>6129</v>
      </c>
      <c r="H64" s="38">
        <v>6129</v>
      </c>
      <c r="I64" s="38">
        <v>6129</v>
      </c>
      <c r="J64" s="38">
        <v>6129</v>
      </c>
      <c r="K64" s="38">
        <v>6129</v>
      </c>
      <c r="L64" s="38">
        <v>6129</v>
      </c>
      <c r="M64" s="38">
        <v>6129</v>
      </c>
      <c r="N64" s="38">
        <v>6129</v>
      </c>
      <c r="O64" s="38">
        <v>6129</v>
      </c>
      <c r="P64" s="38">
        <v>6129</v>
      </c>
      <c r="Q64" s="38">
        <v>6129</v>
      </c>
      <c r="R64" s="38">
        <v>6129</v>
      </c>
      <c r="S64" s="38">
        <v>6129</v>
      </c>
      <c r="T64" s="38">
        <v>6435</v>
      </c>
      <c r="U64" s="38">
        <v>6435</v>
      </c>
      <c r="V64" s="38">
        <v>6435</v>
      </c>
      <c r="W64" s="38">
        <v>6435</v>
      </c>
      <c r="X64" s="38">
        <v>6435</v>
      </c>
      <c r="Y64" s="38">
        <v>6435</v>
      </c>
      <c r="Z64" s="38">
        <v>6435</v>
      </c>
      <c r="AA64" s="38">
        <v>6435</v>
      </c>
      <c r="AB64" s="38">
        <v>7619</v>
      </c>
      <c r="AC64" s="38">
        <v>8000</v>
      </c>
      <c r="AD64" s="38">
        <v>8000</v>
      </c>
      <c r="AE64" s="38">
        <v>8000</v>
      </c>
      <c r="AF64" s="38">
        <v>8000</v>
      </c>
      <c r="AG64" s="38">
        <v>8000</v>
      </c>
    </row>
    <row r="65" spans="1:33" x14ac:dyDescent="0.3">
      <c r="A65" s="21" t="s">
        <v>476</v>
      </c>
      <c r="B65" s="21" t="s">
        <v>477</v>
      </c>
      <c r="C65" s="21" t="s">
        <v>66</v>
      </c>
      <c r="D65" s="21" t="s">
        <v>204</v>
      </c>
      <c r="E65" s="21" t="s">
        <v>143</v>
      </c>
      <c r="F65" s="21" t="s">
        <v>546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22">
        <v>8625</v>
      </c>
      <c r="W65" s="22">
        <v>8625</v>
      </c>
      <c r="X65" s="22">
        <v>8625</v>
      </c>
      <c r="Y65" s="22">
        <v>8625</v>
      </c>
      <c r="Z65" s="22">
        <v>8625</v>
      </c>
      <c r="AA65" s="22">
        <v>8625</v>
      </c>
      <c r="AB65" s="22">
        <v>8625</v>
      </c>
      <c r="AC65" s="22">
        <v>8625</v>
      </c>
      <c r="AD65" s="22">
        <v>8625</v>
      </c>
      <c r="AE65" s="39"/>
      <c r="AF65" s="39"/>
      <c r="AG65" s="39"/>
    </row>
    <row r="66" spans="1:33" x14ac:dyDescent="0.3">
      <c r="A66" s="37" t="s">
        <v>158</v>
      </c>
      <c r="B66" s="37" t="s">
        <v>157</v>
      </c>
      <c r="C66" s="37" t="s">
        <v>66</v>
      </c>
      <c r="D66" s="37" t="s">
        <v>159</v>
      </c>
      <c r="E66" s="37" t="s">
        <v>160</v>
      </c>
      <c r="F66" s="37" t="s">
        <v>546</v>
      </c>
      <c r="G66" s="38">
        <v>10417</v>
      </c>
      <c r="H66" s="38">
        <v>10417</v>
      </c>
      <c r="I66" s="38">
        <v>10417</v>
      </c>
      <c r="J66" s="38">
        <v>10417</v>
      </c>
      <c r="K66" s="38">
        <v>11146</v>
      </c>
      <c r="L66" s="38">
        <v>11146</v>
      </c>
      <c r="M66" s="38">
        <v>11146</v>
      </c>
      <c r="N66" s="38">
        <v>11146</v>
      </c>
      <c r="O66" s="38">
        <v>11146</v>
      </c>
      <c r="P66" s="38">
        <v>11146</v>
      </c>
      <c r="Q66" s="38">
        <v>11146</v>
      </c>
      <c r="R66" s="38">
        <v>11146</v>
      </c>
      <c r="S66" s="38">
        <v>11146</v>
      </c>
      <c r="T66" s="38">
        <v>11146</v>
      </c>
      <c r="U66" s="38">
        <v>11703</v>
      </c>
      <c r="V66" s="38">
        <v>11703</v>
      </c>
      <c r="W66" s="38">
        <v>11703</v>
      </c>
      <c r="X66" s="38">
        <v>11703</v>
      </c>
      <c r="Y66" s="38">
        <v>11703</v>
      </c>
      <c r="Z66" s="38">
        <v>11703</v>
      </c>
      <c r="AA66" s="38">
        <v>11703</v>
      </c>
      <c r="AB66" s="38">
        <v>11703</v>
      </c>
      <c r="AC66" s="38">
        <v>12288</v>
      </c>
      <c r="AD66" s="38">
        <v>12288</v>
      </c>
      <c r="AE66" s="38">
        <v>12288</v>
      </c>
      <c r="AF66" s="38">
        <v>12288</v>
      </c>
      <c r="AG66" s="38">
        <v>12288</v>
      </c>
    </row>
    <row r="67" spans="1:33" x14ac:dyDescent="0.3">
      <c r="A67" s="21" t="s">
        <v>370</v>
      </c>
      <c r="B67" s="21" t="s">
        <v>157</v>
      </c>
      <c r="C67" s="21" t="s">
        <v>7</v>
      </c>
      <c r="D67" s="21" t="s">
        <v>415</v>
      </c>
      <c r="E67" s="21" t="s">
        <v>31</v>
      </c>
      <c r="F67" s="21" t="s">
        <v>547</v>
      </c>
      <c r="G67" s="22">
        <v>14191</v>
      </c>
      <c r="H67" s="22">
        <v>14191</v>
      </c>
      <c r="I67" s="22">
        <v>14191</v>
      </c>
      <c r="J67" s="22">
        <v>14191</v>
      </c>
      <c r="K67" s="22">
        <v>14191</v>
      </c>
      <c r="L67" s="22">
        <v>14191</v>
      </c>
      <c r="M67" s="22">
        <v>14191</v>
      </c>
      <c r="N67" s="22">
        <v>14191</v>
      </c>
      <c r="O67" s="22">
        <v>14191</v>
      </c>
      <c r="P67" s="22">
        <v>14191</v>
      </c>
      <c r="Q67" s="22">
        <v>14191</v>
      </c>
      <c r="R67" s="22">
        <v>14191</v>
      </c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</row>
    <row r="68" spans="1:33" x14ac:dyDescent="0.3">
      <c r="A68" s="37" t="s">
        <v>233</v>
      </c>
      <c r="B68" s="37" t="s">
        <v>232</v>
      </c>
      <c r="C68" s="37" t="s">
        <v>7</v>
      </c>
      <c r="D68" s="37" t="s">
        <v>459</v>
      </c>
      <c r="E68" s="37" t="s">
        <v>234</v>
      </c>
      <c r="F68" s="37" t="s">
        <v>549</v>
      </c>
      <c r="G68" s="39"/>
      <c r="H68" s="39"/>
      <c r="I68" s="39"/>
      <c r="J68" s="39"/>
      <c r="K68" s="39"/>
      <c r="L68" s="39"/>
      <c r="M68" s="39"/>
      <c r="N68" s="39"/>
      <c r="O68" s="39"/>
      <c r="P68" s="38">
        <v>16400</v>
      </c>
      <c r="Q68" s="38">
        <v>16400</v>
      </c>
      <c r="R68" s="38">
        <v>16400</v>
      </c>
      <c r="S68" s="38">
        <v>16400</v>
      </c>
      <c r="T68" s="38">
        <v>16400</v>
      </c>
      <c r="U68" s="38">
        <v>16400</v>
      </c>
      <c r="V68" s="38">
        <v>16400</v>
      </c>
      <c r="W68" s="38">
        <v>16400</v>
      </c>
      <c r="X68" s="38">
        <v>16400</v>
      </c>
      <c r="Y68" s="38">
        <v>16400</v>
      </c>
      <c r="Z68" s="38">
        <v>16400</v>
      </c>
      <c r="AA68" s="38">
        <v>16400</v>
      </c>
      <c r="AB68" s="38">
        <v>16400</v>
      </c>
      <c r="AC68" s="38">
        <v>17220</v>
      </c>
      <c r="AD68" s="38">
        <v>17220</v>
      </c>
      <c r="AE68" s="38">
        <v>17220</v>
      </c>
      <c r="AF68" s="38">
        <v>17220</v>
      </c>
      <c r="AG68" s="38">
        <v>17220</v>
      </c>
    </row>
    <row r="69" spans="1:33" x14ac:dyDescent="0.3">
      <c r="A69" s="21" t="s">
        <v>289</v>
      </c>
      <c r="B69" s="21" t="s">
        <v>288</v>
      </c>
      <c r="C69" s="21" t="s">
        <v>93</v>
      </c>
      <c r="D69" s="21" t="s">
        <v>416</v>
      </c>
      <c r="E69" s="21" t="s">
        <v>441</v>
      </c>
      <c r="F69" s="21" t="s">
        <v>545</v>
      </c>
      <c r="G69" s="22">
        <v>6562</v>
      </c>
      <c r="H69" s="22">
        <v>6562</v>
      </c>
      <c r="I69" s="22">
        <v>6562</v>
      </c>
      <c r="J69" s="22">
        <v>6562</v>
      </c>
      <c r="K69" s="22">
        <v>6562</v>
      </c>
      <c r="L69" s="22">
        <v>6562</v>
      </c>
      <c r="M69" s="22">
        <v>6562</v>
      </c>
      <c r="N69" s="22">
        <v>6562</v>
      </c>
      <c r="O69" s="22">
        <v>6562</v>
      </c>
      <c r="P69" s="22">
        <v>7084</v>
      </c>
      <c r="Q69" s="22">
        <v>8147</v>
      </c>
      <c r="R69" s="22">
        <v>8147</v>
      </c>
      <c r="S69" s="22">
        <v>8147</v>
      </c>
      <c r="T69" s="22">
        <v>8147</v>
      </c>
      <c r="U69" s="22">
        <v>8554</v>
      </c>
      <c r="V69" s="22">
        <v>8554</v>
      </c>
      <c r="W69" s="22">
        <v>8554</v>
      </c>
      <c r="X69" s="22">
        <v>8554</v>
      </c>
      <c r="Y69" s="22">
        <v>8554</v>
      </c>
      <c r="Z69" s="22">
        <v>8554</v>
      </c>
      <c r="AA69" s="22">
        <v>8554</v>
      </c>
      <c r="AB69" s="22">
        <v>8554</v>
      </c>
      <c r="AC69" s="22">
        <v>8982</v>
      </c>
      <c r="AD69" s="22">
        <v>8982</v>
      </c>
      <c r="AE69" s="22">
        <v>8982</v>
      </c>
      <c r="AF69" s="22">
        <v>8982</v>
      </c>
      <c r="AG69" s="22">
        <v>8982</v>
      </c>
    </row>
    <row r="70" spans="1:33" x14ac:dyDescent="0.3">
      <c r="A70" s="37" t="s">
        <v>371</v>
      </c>
      <c r="B70" s="37" t="s">
        <v>372</v>
      </c>
      <c r="C70" s="37" t="s">
        <v>7</v>
      </c>
      <c r="D70" s="37" t="s">
        <v>417</v>
      </c>
      <c r="E70" s="37" t="s">
        <v>442</v>
      </c>
      <c r="F70" s="37" t="s">
        <v>550</v>
      </c>
      <c r="G70" s="38">
        <v>19877</v>
      </c>
      <c r="H70" s="38">
        <v>19877</v>
      </c>
      <c r="I70" s="38">
        <v>19877</v>
      </c>
      <c r="J70" s="38">
        <v>19877</v>
      </c>
      <c r="K70" s="38">
        <v>19877</v>
      </c>
      <c r="L70" s="38">
        <v>19877</v>
      </c>
      <c r="M70" s="38">
        <v>19877</v>
      </c>
      <c r="N70" s="38">
        <v>19877</v>
      </c>
      <c r="O70" s="38">
        <v>19877</v>
      </c>
      <c r="P70" s="38">
        <v>19877</v>
      </c>
      <c r="Q70" s="38">
        <v>19877</v>
      </c>
      <c r="R70" s="38">
        <v>19877</v>
      </c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</row>
    <row r="71" spans="1:33" x14ac:dyDescent="0.3">
      <c r="A71" s="21" t="s">
        <v>78</v>
      </c>
      <c r="B71" s="21" t="s">
        <v>481</v>
      </c>
      <c r="C71" s="21" t="s">
        <v>93</v>
      </c>
      <c r="D71" s="21" t="s">
        <v>483</v>
      </c>
      <c r="E71" s="21" t="s">
        <v>231</v>
      </c>
      <c r="F71" s="21" t="s">
        <v>219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22">
        <v>7500</v>
      </c>
      <c r="X71" s="22">
        <v>7500</v>
      </c>
      <c r="Y71" s="22">
        <v>7500</v>
      </c>
      <c r="Z71" s="22">
        <v>7500</v>
      </c>
      <c r="AA71" s="22">
        <v>7500</v>
      </c>
      <c r="AB71" s="22">
        <v>7500</v>
      </c>
      <c r="AC71" s="22">
        <v>7875</v>
      </c>
      <c r="AD71" s="22">
        <v>7875</v>
      </c>
      <c r="AE71" s="22">
        <v>7875</v>
      </c>
      <c r="AF71" s="22">
        <v>7875</v>
      </c>
      <c r="AG71" s="22">
        <v>7875</v>
      </c>
    </row>
    <row r="72" spans="1:33" x14ac:dyDescent="0.3">
      <c r="A72" s="37" t="s">
        <v>242</v>
      </c>
      <c r="B72" s="37" t="s">
        <v>241</v>
      </c>
      <c r="C72" s="37" t="s">
        <v>474</v>
      </c>
      <c r="D72" s="37" t="s">
        <v>485</v>
      </c>
      <c r="E72" s="37" t="s">
        <v>437</v>
      </c>
      <c r="F72" s="37" t="s">
        <v>548</v>
      </c>
      <c r="G72" s="38">
        <v>7081</v>
      </c>
      <c r="H72" s="38">
        <v>7081</v>
      </c>
      <c r="I72" s="38">
        <v>7081</v>
      </c>
      <c r="J72" s="38">
        <v>7081</v>
      </c>
      <c r="K72" s="38">
        <v>7081</v>
      </c>
      <c r="L72" s="38">
        <v>7081</v>
      </c>
      <c r="M72" s="38">
        <v>7081</v>
      </c>
      <c r="N72" s="38">
        <v>7081</v>
      </c>
      <c r="O72" s="38">
        <v>7081</v>
      </c>
      <c r="P72" s="38">
        <v>7081</v>
      </c>
      <c r="Q72" s="38">
        <v>7081</v>
      </c>
      <c r="R72" s="38">
        <v>7081</v>
      </c>
      <c r="S72" s="38">
        <v>7081</v>
      </c>
      <c r="T72" s="38">
        <v>7081</v>
      </c>
      <c r="U72" s="38">
        <v>7435</v>
      </c>
      <c r="V72" s="38">
        <v>7435</v>
      </c>
      <c r="W72" s="38">
        <v>8178</v>
      </c>
      <c r="X72" s="38">
        <v>8178</v>
      </c>
      <c r="Y72" s="38">
        <v>8178</v>
      </c>
      <c r="Z72" s="38">
        <v>8178</v>
      </c>
      <c r="AA72" s="38">
        <v>8178</v>
      </c>
      <c r="AB72" s="38">
        <v>8178</v>
      </c>
      <c r="AC72" s="38">
        <v>8587</v>
      </c>
      <c r="AD72" s="38">
        <v>8587</v>
      </c>
      <c r="AE72" s="38">
        <v>8587</v>
      </c>
      <c r="AF72" s="38">
        <v>8587</v>
      </c>
      <c r="AG72" s="38">
        <v>8587</v>
      </c>
    </row>
    <row r="73" spans="1:33" x14ac:dyDescent="0.3">
      <c r="A73" s="21" t="s">
        <v>221</v>
      </c>
      <c r="B73" s="21" t="s">
        <v>220</v>
      </c>
      <c r="C73" s="21" t="s">
        <v>43</v>
      </c>
      <c r="D73" s="21" t="s">
        <v>222</v>
      </c>
      <c r="E73" s="21" t="s">
        <v>219</v>
      </c>
      <c r="F73" s="21" t="s">
        <v>219</v>
      </c>
      <c r="G73" s="22">
        <v>13835</v>
      </c>
      <c r="H73" s="22">
        <v>13835</v>
      </c>
      <c r="I73" s="22">
        <v>13835</v>
      </c>
      <c r="J73" s="22">
        <v>13835</v>
      </c>
      <c r="K73" s="22">
        <v>14803</v>
      </c>
      <c r="L73" s="22">
        <v>14803</v>
      </c>
      <c r="M73" s="22">
        <v>13457</v>
      </c>
      <c r="N73" s="22">
        <v>13457</v>
      </c>
      <c r="O73" s="22">
        <v>13457</v>
      </c>
      <c r="P73" s="22">
        <v>13457</v>
      </c>
      <c r="Q73" s="22">
        <v>13457</v>
      </c>
      <c r="R73" s="22">
        <v>13457</v>
      </c>
      <c r="S73" s="22">
        <v>13457</v>
      </c>
      <c r="T73" s="22">
        <v>13457</v>
      </c>
      <c r="U73" s="22">
        <v>14130</v>
      </c>
      <c r="V73" s="22">
        <v>14130</v>
      </c>
      <c r="W73" s="22">
        <v>14130</v>
      </c>
      <c r="X73" s="22">
        <v>14130</v>
      </c>
      <c r="Y73" s="22">
        <v>14130</v>
      </c>
      <c r="Z73" s="22">
        <v>14130</v>
      </c>
      <c r="AA73" s="22">
        <v>14130</v>
      </c>
      <c r="AB73" s="22">
        <v>14130</v>
      </c>
      <c r="AC73" s="22">
        <v>14837</v>
      </c>
      <c r="AD73" s="22">
        <v>15833</v>
      </c>
      <c r="AE73" s="22">
        <v>15833</v>
      </c>
      <c r="AF73" s="22">
        <v>15833</v>
      </c>
      <c r="AG73" s="22">
        <v>15833</v>
      </c>
    </row>
    <row r="74" spans="1:33" x14ac:dyDescent="0.3">
      <c r="A74" s="37" t="s">
        <v>446</v>
      </c>
      <c r="B74" s="37" t="s">
        <v>447</v>
      </c>
      <c r="C74" s="37" t="s">
        <v>93</v>
      </c>
      <c r="D74" s="37" t="s">
        <v>448</v>
      </c>
      <c r="E74" s="37" t="s">
        <v>285</v>
      </c>
      <c r="F74" s="37" t="s">
        <v>545</v>
      </c>
      <c r="G74" s="39"/>
      <c r="H74" s="39"/>
      <c r="I74" s="38">
        <v>75.001000000000005</v>
      </c>
      <c r="J74" s="38">
        <v>75.001000000000005</v>
      </c>
      <c r="K74" s="38">
        <v>75.001000000000005</v>
      </c>
      <c r="L74" s="38">
        <v>75.001000000000005</v>
      </c>
      <c r="M74" s="38">
        <v>75.001000000000005</v>
      </c>
      <c r="N74" s="38">
        <v>75.001000000000005</v>
      </c>
      <c r="O74" s="38">
        <v>75.001000000000005</v>
      </c>
      <c r="P74" s="38">
        <v>75.001000000000005</v>
      </c>
      <c r="Q74" s="38">
        <v>43.27</v>
      </c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</row>
    <row r="75" spans="1:33" x14ac:dyDescent="0.3">
      <c r="A75" s="21" t="s">
        <v>97</v>
      </c>
      <c r="B75" s="21" t="s">
        <v>658</v>
      </c>
      <c r="C75" s="21" t="s">
        <v>66</v>
      </c>
      <c r="D75" s="21" t="s">
        <v>659</v>
      </c>
      <c r="E75" s="21" t="s">
        <v>219</v>
      </c>
      <c r="F75" s="21" t="s">
        <v>219</v>
      </c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22">
        <v>10403.15</v>
      </c>
      <c r="AG75" s="22">
        <v>12239</v>
      </c>
    </row>
    <row r="76" spans="1:33" x14ac:dyDescent="0.3">
      <c r="A76" s="37" t="s">
        <v>23</v>
      </c>
      <c r="B76" s="37" t="s">
        <v>22</v>
      </c>
      <c r="C76" s="37" t="s">
        <v>7</v>
      </c>
      <c r="D76" s="37" t="s">
        <v>418</v>
      </c>
      <c r="E76" s="37" t="s">
        <v>438</v>
      </c>
      <c r="F76" s="37" t="s">
        <v>547</v>
      </c>
      <c r="G76" s="38">
        <v>16493</v>
      </c>
      <c r="H76" s="38">
        <v>16493</v>
      </c>
      <c r="I76" s="38">
        <v>16493</v>
      </c>
      <c r="J76" s="38">
        <v>16493</v>
      </c>
      <c r="K76" s="38">
        <v>16493</v>
      </c>
      <c r="L76" s="38">
        <v>16493</v>
      </c>
      <c r="M76" s="38">
        <v>16493</v>
      </c>
      <c r="N76" s="38">
        <v>16493</v>
      </c>
      <c r="O76" s="38">
        <v>16493</v>
      </c>
      <c r="P76" s="38">
        <v>16493</v>
      </c>
      <c r="Q76" s="38">
        <v>16493</v>
      </c>
      <c r="R76" s="38">
        <v>16493</v>
      </c>
      <c r="S76" s="38">
        <v>16493</v>
      </c>
      <c r="T76" s="38">
        <v>17318</v>
      </c>
      <c r="U76" s="38">
        <v>17318</v>
      </c>
      <c r="V76" s="38">
        <v>17318</v>
      </c>
      <c r="W76" s="38">
        <v>17318</v>
      </c>
      <c r="X76" s="38">
        <v>17318</v>
      </c>
      <c r="Y76" s="38">
        <v>17318</v>
      </c>
      <c r="Z76" s="38">
        <v>17318</v>
      </c>
      <c r="AA76" s="38">
        <v>17318</v>
      </c>
      <c r="AB76" s="38">
        <v>17318</v>
      </c>
      <c r="AC76" s="38">
        <v>18184</v>
      </c>
      <c r="AD76" s="38">
        <v>18184</v>
      </c>
      <c r="AE76" s="38">
        <v>18184</v>
      </c>
      <c r="AF76" s="38">
        <v>18184</v>
      </c>
      <c r="AG76" s="38">
        <v>18184</v>
      </c>
    </row>
    <row r="77" spans="1:33" x14ac:dyDescent="0.3">
      <c r="A77" s="21" t="s">
        <v>119</v>
      </c>
      <c r="B77" s="21" t="s">
        <v>458</v>
      </c>
      <c r="C77" s="21" t="s">
        <v>66</v>
      </c>
      <c r="D77" s="21" t="s">
        <v>186</v>
      </c>
      <c r="E77" s="21" t="s">
        <v>143</v>
      </c>
      <c r="F77" s="21" t="s">
        <v>546</v>
      </c>
      <c r="G77" s="39"/>
      <c r="H77" s="39"/>
      <c r="I77" s="39"/>
      <c r="J77" s="39"/>
      <c r="K77" s="39"/>
      <c r="L77" s="39"/>
      <c r="M77" s="39"/>
      <c r="N77" s="39"/>
      <c r="O77" s="39"/>
      <c r="P77" s="22">
        <v>8750</v>
      </c>
      <c r="Q77" s="22">
        <v>8750</v>
      </c>
      <c r="R77" s="22">
        <v>8750</v>
      </c>
      <c r="S77" s="22">
        <v>8750</v>
      </c>
      <c r="T77" s="22">
        <v>8750</v>
      </c>
      <c r="U77" s="22">
        <v>8750</v>
      </c>
      <c r="V77" s="22">
        <v>8750</v>
      </c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</row>
    <row r="78" spans="1:33" x14ac:dyDescent="0.3">
      <c r="A78" s="37" t="s">
        <v>109</v>
      </c>
      <c r="B78" s="37" t="s">
        <v>162</v>
      </c>
      <c r="C78" s="37" t="s">
        <v>66</v>
      </c>
      <c r="D78" s="37" t="s">
        <v>163</v>
      </c>
      <c r="E78" s="37" t="s">
        <v>143</v>
      </c>
      <c r="F78" s="37" t="s">
        <v>546</v>
      </c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8">
        <v>11270</v>
      </c>
      <c r="U78" s="38">
        <v>11270</v>
      </c>
      <c r="V78" s="38">
        <v>11270</v>
      </c>
      <c r="W78" s="38">
        <v>11270</v>
      </c>
      <c r="X78" s="38">
        <v>11270</v>
      </c>
      <c r="Y78" s="38">
        <v>11270</v>
      </c>
      <c r="Z78" s="38">
        <v>11270</v>
      </c>
      <c r="AA78" s="38">
        <v>11270</v>
      </c>
      <c r="AB78" s="38">
        <v>11270</v>
      </c>
      <c r="AC78" s="38">
        <v>11834</v>
      </c>
      <c r="AD78" s="38">
        <v>11834</v>
      </c>
      <c r="AE78" s="38">
        <v>11834</v>
      </c>
      <c r="AF78" s="38">
        <v>11834</v>
      </c>
      <c r="AG78" s="38">
        <v>11834</v>
      </c>
    </row>
    <row r="79" spans="1:33" x14ac:dyDescent="0.3">
      <c r="A79" s="21" t="s">
        <v>373</v>
      </c>
      <c r="B79" s="21" t="s">
        <v>374</v>
      </c>
      <c r="C79" s="21" t="s">
        <v>7</v>
      </c>
      <c r="D79" s="21" t="s">
        <v>419</v>
      </c>
      <c r="E79" s="21" t="s">
        <v>316</v>
      </c>
      <c r="F79" s="21" t="s">
        <v>548</v>
      </c>
      <c r="G79" s="22">
        <v>19449</v>
      </c>
      <c r="H79" s="22">
        <v>19449</v>
      </c>
      <c r="I79" s="22">
        <v>19449</v>
      </c>
      <c r="J79" s="22">
        <v>19449</v>
      </c>
      <c r="K79" s="22">
        <v>19449</v>
      </c>
      <c r="L79" s="22">
        <v>19449</v>
      </c>
      <c r="M79" s="22">
        <v>19449</v>
      </c>
      <c r="N79" s="22">
        <v>19449</v>
      </c>
      <c r="O79" s="22">
        <v>19449</v>
      </c>
      <c r="P79" s="22">
        <v>19449</v>
      </c>
      <c r="Q79" s="22">
        <v>19449</v>
      </c>
      <c r="R79" s="22">
        <v>19449</v>
      </c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</row>
    <row r="80" spans="1:33" x14ac:dyDescent="0.3">
      <c r="A80" s="37" t="s">
        <v>328</v>
      </c>
      <c r="B80" s="37" t="s">
        <v>327</v>
      </c>
      <c r="C80" s="37" t="s">
        <v>66</v>
      </c>
      <c r="D80" s="37" t="s">
        <v>329</v>
      </c>
      <c r="E80" s="37" t="s">
        <v>323</v>
      </c>
      <c r="F80" s="37" t="s">
        <v>548</v>
      </c>
      <c r="G80" s="38">
        <v>7575</v>
      </c>
      <c r="H80" s="38">
        <v>7575</v>
      </c>
      <c r="I80" s="38">
        <v>7575</v>
      </c>
      <c r="J80" s="38">
        <v>7575</v>
      </c>
      <c r="K80" s="38">
        <v>7575</v>
      </c>
      <c r="L80" s="38">
        <v>7575</v>
      </c>
      <c r="M80" s="38">
        <v>7575</v>
      </c>
      <c r="N80" s="38">
        <v>7575</v>
      </c>
      <c r="O80" s="38">
        <v>7575</v>
      </c>
      <c r="P80" s="38">
        <v>7575</v>
      </c>
      <c r="Q80" s="38">
        <v>7575</v>
      </c>
      <c r="R80" s="38">
        <v>7575</v>
      </c>
      <c r="S80" s="38">
        <v>7575</v>
      </c>
      <c r="T80" s="38">
        <v>7575</v>
      </c>
      <c r="U80" s="38">
        <v>7954</v>
      </c>
      <c r="V80" s="38">
        <v>7954</v>
      </c>
      <c r="W80" s="38">
        <v>7954</v>
      </c>
      <c r="X80" s="38">
        <v>7954</v>
      </c>
      <c r="Y80" s="38">
        <v>7954</v>
      </c>
      <c r="Z80" s="38">
        <v>7954</v>
      </c>
      <c r="AA80" s="38">
        <v>7954</v>
      </c>
      <c r="AB80" s="38">
        <v>7954</v>
      </c>
      <c r="AC80" s="38">
        <v>8352</v>
      </c>
      <c r="AD80" s="38">
        <v>8352</v>
      </c>
      <c r="AE80" s="38">
        <v>8352</v>
      </c>
      <c r="AF80" s="38">
        <v>8352</v>
      </c>
      <c r="AG80" s="38">
        <v>8352</v>
      </c>
    </row>
    <row r="81" spans="1:33" x14ac:dyDescent="0.3">
      <c r="A81" s="21" t="s">
        <v>119</v>
      </c>
      <c r="B81" s="21" t="s">
        <v>118</v>
      </c>
      <c r="C81" s="21" t="s">
        <v>93</v>
      </c>
      <c r="D81" s="21" t="s">
        <v>420</v>
      </c>
      <c r="E81" s="21" t="s">
        <v>27</v>
      </c>
      <c r="F81" s="21" t="s">
        <v>547</v>
      </c>
      <c r="G81" s="22">
        <v>5573</v>
      </c>
      <c r="H81" s="22">
        <v>5573</v>
      </c>
      <c r="I81" s="22">
        <v>5573</v>
      </c>
      <c r="J81" s="22">
        <v>5573</v>
      </c>
      <c r="K81" s="22">
        <v>5963</v>
      </c>
      <c r="L81" s="22">
        <v>5963</v>
      </c>
      <c r="M81" s="22">
        <v>5963</v>
      </c>
      <c r="N81" s="22">
        <v>5963</v>
      </c>
      <c r="O81" s="22">
        <v>5963</v>
      </c>
      <c r="P81" s="22">
        <v>5963</v>
      </c>
      <c r="Q81" s="22">
        <v>5963</v>
      </c>
      <c r="R81" s="22">
        <v>5963</v>
      </c>
      <c r="S81" s="22">
        <v>5963</v>
      </c>
      <c r="T81" s="22">
        <v>6261</v>
      </c>
      <c r="U81" s="22">
        <v>6261</v>
      </c>
      <c r="V81" s="22">
        <v>6261</v>
      </c>
      <c r="W81" s="22">
        <v>6261</v>
      </c>
      <c r="X81" s="22">
        <v>6261</v>
      </c>
      <c r="Y81" s="22">
        <v>6261</v>
      </c>
      <c r="Z81" s="22">
        <v>6261</v>
      </c>
      <c r="AA81" s="22">
        <v>6261</v>
      </c>
      <c r="AB81" s="22">
        <v>6261</v>
      </c>
      <c r="AC81" s="22">
        <v>6574</v>
      </c>
      <c r="AD81" s="22">
        <v>6574</v>
      </c>
      <c r="AE81" s="22">
        <v>6574</v>
      </c>
      <c r="AF81" s="22">
        <v>6574</v>
      </c>
      <c r="AG81" s="22">
        <v>6574</v>
      </c>
    </row>
    <row r="82" spans="1:33" x14ac:dyDescent="0.3">
      <c r="A82" s="37" t="s">
        <v>53</v>
      </c>
      <c r="B82" s="37" t="s">
        <v>52</v>
      </c>
      <c r="C82" s="37" t="s">
        <v>43</v>
      </c>
      <c r="D82" s="37" t="s">
        <v>54</v>
      </c>
      <c r="E82" s="37" t="s">
        <v>55</v>
      </c>
      <c r="F82" s="37" t="s">
        <v>547</v>
      </c>
      <c r="G82" s="38">
        <v>11730</v>
      </c>
      <c r="H82" s="38">
        <v>11730</v>
      </c>
      <c r="I82" s="38">
        <v>11730</v>
      </c>
      <c r="J82" s="38">
        <v>11730</v>
      </c>
      <c r="K82" s="38">
        <v>11730</v>
      </c>
      <c r="L82" s="38">
        <v>11730</v>
      </c>
      <c r="M82" s="38">
        <v>11730</v>
      </c>
      <c r="N82" s="38">
        <v>11730</v>
      </c>
      <c r="O82" s="38">
        <v>11730</v>
      </c>
      <c r="P82" s="38">
        <v>11730</v>
      </c>
      <c r="Q82" s="38">
        <v>11730</v>
      </c>
      <c r="R82" s="38">
        <v>11730</v>
      </c>
      <c r="S82" s="38">
        <v>11730</v>
      </c>
      <c r="T82" s="38">
        <v>12317</v>
      </c>
      <c r="U82" s="38">
        <v>12317</v>
      </c>
      <c r="V82" s="38">
        <v>12317</v>
      </c>
      <c r="W82" s="38">
        <v>12317</v>
      </c>
      <c r="X82" s="38">
        <v>12317</v>
      </c>
      <c r="Y82" s="38">
        <v>12317</v>
      </c>
      <c r="Z82" s="38">
        <v>12317</v>
      </c>
      <c r="AA82" s="38">
        <v>12317</v>
      </c>
      <c r="AB82" s="38">
        <v>12317</v>
      </c>
      <c r="AC82" s="38">
        <v>12933</v>
      </c>
      <c r="AD82" s="38">
        <v>12933</v>
      </c>
      <c r="AE82" s="38">
        <v>12933</v>
      </c>
      <c r="AF82" s="38">
        <v>12933</v>
      </c>
      <c r="AG82" s="38">
        <v>12933</v>
      </c>
    </row>
    <row r="83" spans="1:33" x14ac:dyDescent="0.3">
      <c r="A83" s="21" t="s">
        <v>141</v>
      </c>
      <c r="B83" s="21" t="s">
        <v>140</v>
      </c>
      <c r="C83" s="21" t="s">
        <v>43</v>
      </c>
      <c r="D83" s="21" t="s">
        <v>142</v>
      </c>
      <c r="E83" s="21" t="s">
        <v>143</v>
      </c>
      <c r="F83" s="21" t="s">
        <v>546</v>
      </c>
      <c r="G83" s="22">
        <v>13527</v>
      </c>
      <c r="H83" s="22">
        <v>13527</v>
      </c>
      <c r="I83" s="22">
        <v>13527</v>
      </c>
      <c r="J83" s="22">
        <v>14334</v>
      </c>
      <c r="K83" s="22">
        <v>14334</v>
      </c>
      <c r="L83" s="22">
        <v>14334</v>
      </c>
      <c r="M83" s="22">
        <v>14334</v>
      </c>
      <c r="N83" s="22">
        <v>14334</v>
      </c>
      <c r="O83" s="22">
        <v>14334</v>
      </c>
      <c r="P83" s="22">
        <v>14334</v>
      </c>
      <c r="Q83" s="22">
        <v>14334</v>
      </c>
      <c r="R83" s="22">
        <v>14334</v>
      </c>
      <c r="S83" s="22">
        <v>14334</v>
      </c>
      <c r="T83" s="22">
        <v>14334</v>
      </c>
      <c r="U83" s="22">
        <v>15051</v>
      </c>
      <c r="V83" s="22">
        <v>15051</v>
      </c>
      <c r="W83" s="22">
        <v>15051</v>
      </c>
      <c r="X83" s="22">
        <v>15051</v>
      </c>
      <c r="Y83" s="22">
        <v>15051</v>
      </c>
      <c r="Z83" s="22">
        <v>15051</v>
      </c>
      <c r="AA83" s="22">
        <v>15051</v>
      </c>
      <c r="AB83" s="22">
        <v>15051</v>
      </c>
      <c r="AC83" s="22">
        <v>15804</v>
      </c>
      <c r="AD83" s="22">
        <v>15804</v>
      </c>
      <c r="AE83" s="39"/>
      <c r="AF83" s="39"/>
      <c r="AG83" s="39"/>
    </row>
    <row r="84" spans="1:33" x14ac:dyDescent="0.3">
      <c r="A84" s="37" t="s">
        <v>305</v>
      </c>
      <c r="B84" s="37" t="s">
        <v>304</v>
      </c>
      <c r="C84" s="37" t="s">
        <v>66</v>
      </c>
      <c r="D84" s="37" t="s">
        <v>306</v>
      </c>
      <c r="E84" s="37" t="s">
        <v>250</v>
      </c>
      <c r="F84" s="37" t="s">
        <v>545</v>
      </c>
      <c r="G84" s="38">
        <v>7851</v>
      </c>
      <c r="H84" s="38">
        <v>7851</v>
      </c>
      <c r="I84" s="38">
        <v>7851</v>
      </c>
      <c r="J84" s="38">
        <v>7851</v>
      </c>
      <c r="K84" s="38">
        <v>7851</v>
      </c>
      <c r="L84" s="38">
        <v>7851</v>
      </c>
      <c r="M84" s="38">
        <v>7851</v>
      </c>
      <c r="N84" s="38">
        <v>7851</v>
      </c>
      <c r="O84" s="38">
        <v>7851</v>
      </c>
      <c r="P84" s="38">
        <v>7851</v>
      </c>
      <c r="Q84" s="38">
        <v>7851</v>
      </c>
      <c r="R84" s="38">
        <v>7851</v>
      </c>
      <c r="S84" s="38">
        <v>7851</v>
      </c>
      <c r="T84" s="38">
        <v>7851</v>
      </c>
      <c r="U84" s="38">
        <v>8244</v>
      </c>
      <c r="V84" s="38">
        <v>8244</v>
      </c>
      <c r="W84" s="38">
        <v>8244</v>
      </c>
      <c r="X84" s="38">
        <v>8244</v>
      </c>
      <c r="Y84" s="38">
        <v>8244</v>
      </c>
      <c r="Z84" s="38">
        <v>8244</v>
      </c>
      <c r="AA84" s="38">
        <v>8244</v>
      </c>
      <c r="AB84" s="38">
        <v>8244</v>
      </c>
      <c r="AC84" s="38">
        <v>8656</v>
      </c>
      <c r="AD84" s="38">
        <v>8656</v>
      </c>
      <c r="AE84" s="38">
        <v>8656</v>
      </c>
      <c r="AF84" s="38">
        <v>8656</v>
      </c>
      <c r="AG84" s="38">
        <v>8656</v>
      </c>
    </row>
    <row r="85" spans="1:33" x14ac:dyDescent="0.3">
      <c r="A85" s="21" t="s">
        <v>454</v>
      </c>
      <c r="B85" s="21" t="s">
        <v>455</v>
      </c>
      <c r="C85" s="21" t="s">
        <v>66</v>
      </c>
      <c r="D85" s="21" t="s">
        <v>66</v>
      </c>
      <c r="E85" s="21" t="s">
        <v>9</v>
      </c>
      <c r="F85" s="21" t="s">
        <v>547</v>
      </c>
      <c r="G85" s="39"/>
      <c r="H85" s="39"/>
      <c r="I85" s="39"/>
      <c r="J85" s="39"/>
      <c r="K85" s="39"/>
      <c r="L85" s="39"/>
      <c r="M85" s="39"/>
      <c r="N85" s="22">
        <v>7995</v>
      </c>
      <c r="O85" s="22">
        <v>7995</v>
      </c>
      <c r="P85" s="22">
        <v>7995</v>
      </c>
      <c r="Q85" s="22">
        <v>7995</v>
      </c>
      <c r="R85" s="22">
        <v>7995</v>
      </c>
      <c r="S85" s="22">
        <v>7995</v>
      </c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</row>
    <row r="86" spans="1:33" x14ac:dyDescent="0.3">
      <c r="A86" s="37" t="s">
        <v>293</v>
      </c>
      <c r="B86" s="37" t="s">
        <v>292</v>
      </c>
      <c r="C86" s="37" t="s">
        <v>66</v>
      </c>
      <c r="D86" s="37" t="s">
        <v>294</v>
      </c>
      <c r="E86" s="37" t="s">
        <v>295</v>
      </c>
      <c r="F86" s="37" t="s">
        <v>545</v>
      </c>
      <c r="G86" s="38">
        <v>7527</v>
      </c>
      <c r="H86" s="38">
        <v>7527</v>
      </c>
      <c r="I86" s="38">
        <v>7527</v>
      </c>
      <c r="J86" s="38">
        <v>8098</v>
      </c>
      <c r="K86" s="38">
        <v>8098</v>
      </c>
      <c r="L86" s="38">
        <v>8098</v>
      </c>
      <c r="M86" s="38">
        <v>8098</v>
      </c>
      <c r="N86" s="38">
        <v>8098</v>
      </c>
      <c r="O86" s="38">
        <v>8098</v>
      </c>
      <c r="P86" s="38">
        <v>8098</v>
      </c>
      <c r="Q86" s="38">
        <v>8098</v>
      </c>
      <c r="R86" s="38">
        <v>8098</v>
      </c>
      <c r="S86" s="38">
        <v>8098</v>
      </c>
      <c r="T86" s="38">
        <v>8098</v>
      </c>
      <c r="U86" s="38">
        <v>8503</v>
      </c>
      <c r="V86" s="38">
        <v>8503</v>
      </c>
      <c r="W86" s="38">
        <v>8503</v>
      </c>
      <c r="X86" s="38">
        <v>8503</v>
      </c>
      <c r="Y86" s="38">
        <v>8503</v>
      </c>
      <c r="Z86" s="38">
        <v>8503</v>
      </c>
      <c r="AA86" s="38">
        <v>8503</v>
      </c>
      <c r="AB86" s="38">
        <v>8503</v>
      </c>
      <c r="AC86" s="38">
        <v>8928</v>
      </c>
      <c r="AD86" s="38">
        <v>8928</v>
      </c>
      <c r="AE86" s="38">
        <v>8928</v>
      </c>
      <c r="AF86" s="38">
        <v>8928</v>
      </c>
      <c r="AG86" s="38">
        <v>8928</v>
      </c>
    </row>
    <row r="87" spans="1:33" x14ac:dyDescent="0.3">
      <c r="A87" s="21" t="s">
        <v>375</v>
      </c>
      <c r="B87" s="21" t="s">
        <v>376</v>
      </c>
      <c r="C87" s="21" t="s">
        <v>93</v>
      </c>
      <c r="D87" s="21" t="s">
        <v>421</v>
      </c>
      <c r="E87" s="21" t="s">
        <v>85</v>
      </c>
      <c r="F87" s="21" t="s">
        <v>547</v>
      </c>
      <c r="G87" s="22">
        <v>5842</v>
      </c>
      <c r="H87" s="22">
        <v>5842</v>
      </c>
      <c r="I87" s="22">
        <v>5842</v>
      </c>
      <c r="J87" s="22">
        <v>5842</v>
      </c>
      <c r="K87" s="22">
        <v>5842</v>
      </c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</row>
    <row r="88" spans="1:33" x14ac:dyDescent="0.3">
      <c r="A88" s="37" t="s">
        <v>192</v>
      </c>
      <c r="B88" s="37" t="s">
        <v>191</v>
      </c>
      <c r="C88" s="37" t="s">
        <v>66</v>
      </c>
      <c r="D88" s="37" t="s">
        <v>193</v>
      </c>
      <c r="E88" s="37" t="s">
        <v>194</v>
      </c>
      <c r="F88" s="37" t="s">
        <v>546</v>
      </c>
      <c r="G88" s="38">
        <v>8112</v>
      </c>
      <c r="H88" s="38">
        <v>8112</v>
      </c>
      <c r="I88" s="38">
        <v>8112</v>
      </c>
      <c r="J88" s="38">
        <v>8112</v>
      </c>
      <c r="K88" s="38">
        <v>8680</v>
      </c>
      <c r="L88" s="38">
        <v>8680</v>
      </c>
      <c r="M88" s="38">
        <v>8680</v>
      </c>
      <c r="N88" s="38">
        <v>8680</v>
      </c>
      <c r="O88" s="38">
        <v>8680</v>
      </c>
      <c r="P88" s="38">
        <v>8680</v>
      </c>
      <c r="Q88" s="38">
        <v>8680</v>
      </c>
      <c r="R88" s="38">
        <v>8680</v>
      </c>
      <c r="S88" s="38">
        <v>8680</v>
      </c>
      <c r="T88" s="38">
        <v>8680</v>
      </c>
      <c r="U88" s="38">
        <v>9114</v>
      </c>
      <c r="V88" s="38">
        <v>9114</v>
      </c>
      <c r="W88" s="38">
        <v>9114</v>
      </c>
      <c r="X88" s="38">
        <v>9114</v>
      </c>
      <c r="Y88" s="38">
        <v>9114</v>
      </c>
      <c r="Z88" s="38">
        <v>9114</v>
      </c>
      <c r="AA88" s="38">
        <v>9114</v>
      </c>
      <c r="AB88" s="38">
        <v>9114</v>
      </c>
      <c r="AC88" s="38">
        <v>9570</v>
      </c>
      <c r="AD88" s="38">
        <v>9570</v>
      </c>
      <c r="AE88" s="38">
        <v>9570</v>
      </c>
      <c r="AF88" s="38">
        <v>9570</v>
      </c>
      <c r="AG88" s="38">
        <v>9570</v>
      </c>
    </row>
    <row r="89" spans="1:33" x14ac:dyDescent="0.3">
      <c r="A89" s="21" t="s">
        <v>512</v>
      </c>
      <c r="B89" s="21" t="s">
        <v>191</v>
      </c>
      <c r="C89" s="21" t="s">
        <v>93</v>
      </c>
      <c r="D89" s="21" t="s">
        <v>513</v>
      </c>
      <c r="E89" s="21" t="s">
        <v>499</v>
      </c>
      <c r="F89" s="21" t="s">
        <v>545</v>
      </c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22">
        <v>6830</v>
      </c>
      <c r="AD89" s="22">
        <v>6830</v>
      </c>
      <c r="AE89" s="22">
        <v>6830</v>
      </c>
      <c r="AF89" s="22">
        <v>6830</v>
      </c>
      <c r="AG89" s="22">
        <v>6830</v>
      </c>
    </row>
    <row r="90" spans="1:33" x14ac:dyDescent="0.3">
      <c r="A90" s="37" t="s">
        <v>488</v>
      </c>
      <c r="B90" s="37" t="s">
        <v>489</v>
      </c>
      <c r="C90" s="37" t="s">
        <v>93</v>
      </c>
      <c r="D90" s="37" t="s">
        <v>492</v>
      </c>
      <c r="E90" s="37" t="s">
        <v>493</v>
      </c>
      <c r="F90" s="37" t="s">
        <v>549</v>
      </c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8">
        <v>6667</v>
      </c>
      <c r="Y90" s="38">
        <v>6667</v>
      </c>
      <c r="Z90" s="38">
        <v>6667</v>
      </c>
      <c r="AA90" s="38">
        <v>6667</v>
      </c>
      <c r="AB90" s="38">
        <v>6667</v>
      </c>
      <c r="AC90" s="38">
        <v>6667</v>
      </c>
      <c r="AD90" s="38">
        <v>6667</v>
      </c>
      <c r="AE90" s="38">
        <v>6667</v>
      </c>
      <c r="AF90" s="38">
        <v>6667</v>
      </c>
      <c r="AG90" s="38">
        <v>6667</v>
      </c>
    </row>
    <row r="91" spans="1:33" x14ac:dyDescent="0.3">
      <c r="A91" s="21" t="s">
        <v>211</v>
      </c>
      <c r="B91" s="21" t="s">
        <v>210</v>
      </c>
      <c r="C91" s="21" t="s">
        <v>93</v>
      </c>
      <c r="D91" s="21" t="s">
        <v>212</v>
      </c>
      <c r="E91" s="21" t="s">
        <v>143</v>
      </c>
      <c r="F91" s="21" t="s">
        <v>546</v>
      </c>
      <c r="G91" s="22">
        <v>7250</v>
      </c>
      <c r="H91" s="22">
        <v>7250</v>
      </c>
      <c r="I91" s="22">
        <v>7250</v>
      </c>
      <c r="J91" s="22">
        <v>7250</v>
      </c>
      <c r="K91" s="22">
        <v>7250</v>
      </c>
      <c r="L91" s="22">
        <v>7250</v>
      </c>
      <c r="M91" s="22">
        <v>7250</v>
      </c>
      <c r="N91" s="22">
        <v>7250</v>
      </c>
      <c r="O91" s="22">
        <v>7250</v>
      </c>
      <c r="P91" s="22">
        <v>7250</v>
      </c>
      <c r="Q91" s="22">
        <v>7250</v>
      </c>
      <c r="R91" s="22">
        <v>7250</v>
      </c>
      <c r="S91" s="22">
        <v>7250</v>
      </c>
      <c r="T91" s="22">
        <v>7250</v>
      </c>
      <c r="U91" s="22">
        <v>7613</v>
      </c>
      <c r="V91" s="22">
        <v>7613</v>
      </c>
      <c r="W91" s="22">
        <v>7613</v>
      </c>
      <c r="X91" s="22">
        <v>7613</v>
      </c>
      <c r="Y91" s="22">
        <v>7613</v>
      </c>
      <c r="Z91" s="22">
        <v>7613</v>
      </c>
      <c r="AA91" s="22">
        <v>7613</v>
      </c>
      <c r="AB91" s="22">
        <v>7613</v>
      </c>
      <c r="AC91" s="22">
        <v>7994</v>
      </c>
      <c r="AD91" s="22">
        <v>7994</v>
      </c>
      <c r="AE91" s="22">
        <v>7994</v>
      </c>
      <c r="AF91" s="22">
        <v>7994</v>
      </c>
      <c r="AG91" s="22">
        <v>7994</v>
      </c>
    </row>
    <row r="92" spans="1:33" x14ac:dyDescent="0.3">
      <c r="A92" s="37" t="s">
        <v>152</v>
      </c>
      <c r="B92" s="37" t="s">
        <v>151</v>
      </c>
      <c r="C92" s="37" t="s">
        <v>43</v>
      </c>
      <c r="D92" s="37" t="s">
        <v>422</v>
      </c>
      <c r="E92" s="37" t="s">
        <v>153</v>
      </c>
      <c r="F92" s="37" t="s">
        <v>546</v>
      </c>
      <c r="G92" s="38">
        <v>13334</v>
      </c>
      <c r="H92" s="38">
        <v>13334</v>
      </c>
      <c r="I92" s="38">
        <v>13334</v>
      </c>
      <c r="J92" s="38">
        <v>13334</v>
      </c>
      <c r="K92" s="38">
        <v>13334</v>
      </c>
      <c r="L92" s="38">
        <v>13334</v>
      </c>
      <c r="M92" s="38">
        <v>13334</v>
      </c>
      <c r="N92" s="38">
        <v>13334</v>
      </c>
      <c r="O92" s="38">
        <v>13334</v>
      </c>
      <c r="P92" s="38">
        <v>13334</v>
      </c>
      <c r="Q92" s="38">
        <v>13334</v>
      </c>
      <c r="R92" s="38">
        <v>13334</v>
      </c>
      <c r="S92" s="38">
        <v>13334</v>
      </c>
      <c r="T92" s="38">
        <v>13334</v>
      </c>
      <c r="U92" s="38">
        <v>14001</v>
      </c>
      <c r="V92" s="38">
        <v>14001</v>
      </c>
      <c r="W92" s="38">
        <v>14001</v>
      </c>
      <c r="X92" s="38">
        <v>14001</v>
      </c>
      <c r="Y92" s="38">
        <v>14001</v>
      </c>
      <c r="Z92" s="38">
        <v>14001</v>
      </c>
      <c r="AA92" s="38">
        <v>14001</v>
      </c>
      <c r="AB92" s="38">
        <v>14001</v>
      </c>
      <c r="AC92" s="38">
        <v>14701</v>
      </c>
      <c r="AD92" s="38">
        <v>14701</v>
      </c>
      <c r="AE92" s="38">
        <v>14701</v>
      </c>
      <c r="AF92" s="38">
        <v>14701</v>
      </c>
      <c r="AG92" s="38">
        <v>14701</v>
      </c>
    </row>
    <row r="93" spans="1:33" x14ac:dyDescent="0.3">
      <c r="A93" s="21" t="s">
        <v>377</v>
      </c>
      <c r="B93" s="21" t="s">
        <v>378</v>
      </c>
      <c r="C93" s="21" t="s">
        <v>66</v>
      </c>
      <c r="D93" s="21" t="s">
        <v>329</v>
      </c>
      <c r="E93" s="21" t="s">
        <v>323</v>
      </c>
      <c r="F93" s="21" t="s">
        <v>548</v>
      </c>
      <c r="G93" s="22">
        <v>7911</v>
      </c>
      <c r="H93" s="22">
        <v>7911</v>
      </c>
      <c r="I93" s="22">
        <v>7911</v>
      </c>
      <c r="J93" s="22">
        <v>7911</v>
      </c>
      <c r="K93" s="22">
        <v>7911</v>
      </c>
      <c r="L93" s="22">
        <v>7911</v>
      </c>
      <c r="M93" s="22">
        <v>7911</v>
      </c>
      <c r="N93" s="22">
        <v>7911</v>
      </c>
      <c r="O93" s="22">
        <v>7911</v>
      </c>
      <c r="P93" s="22">
        <v>7911</v>
      </c>
      <c r="Q93" s="22">
        <v>7911</v>
      </c>
      <c r="R93" s="22">
        <v>7911</v>
      </c>
      <c r="S93" s="22">
        <v>7911</v>
      </c>
      <c r="T93" s="22">
        <v>7911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</row>
    <row r="94" spans="1:33" x14ac:dyDescent="0.3">
      <c r="A94" s="37" t="s">
        <v>379</v>
      </c>
      <c r="B94" s="37" t="s">
        <v>380</v>
      </c>
      <c r="C94" s="37" t="s">
        <v>43</v>
      </c>
      <c r="D94" s="37" t="s">
        <v>7</v>
      </c>
      <c r="E94" s="37" t="s">
        <v>27</v>
      </c>
      <c r="F94" s="37" t="s">
        <v>547</v>
      </c>
      <c r="G94" s="38">
        <v>14375</v>
      </c>
      <c r="H94" s="38">
        <v>14375</v>
      </c>
      <c r="I94" s="38">
        <v>14375</v>
      </c>
      <c r="J94" s="38">
        <v>14375</v>
      </c>
      <c r="K94" s="38">
        <v>14375</v>
      </c>
      <c r="L94" s="38">
        <v>14375</v>
      </c>
      <c r="M94" s="38">
        <v>14375</v>
      </c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</row>
    <row r="95" spans="1:33" x14ac:dyDescent="0.3">
      <c r="A95" s="21" t="s">
        <v>130</v>
      </c>
      <c r="B95" s="21" t="s">
        <v>129</v>
      </c>
      <c r="C95" s="21" t="s">
        <v>7</v>
      </c>
      <c r="D95" s="21" t="s">
        <v>131</v>
      </c>
      <c r="E95" s="21" t="s">
        <v>132</v>
      </c>
      <c r="F95" s="21" t="s">
        <v>546</v>
      </c>
      <c r="G95" s="22">
        <v>19911</v>
      </c>
      <c r="H95" s="22">
        <v>19911</v>
      </c>
      <c r="I95" s="22">
        <v>19911</v>
      </c>
      <c r="J95" s="22">
        <v>19911</v>
      </c>
      <c r="K95" s="22">
        <v>21305</v>
      </c>
      <c r="L95" s="22">
        <v>21305</v>
      </c>
      <c r="M95" s="22">
        <v>21305</v>
      </c>
      <c r="N95" s="22">
        <v>21305</v>
      </c>
      <c r="O95" s="22">
        <v>21305</v>
      </c>
      <c r="P95" s="22">
        <v>21305</v>
      </c>
      <c r="Q95" s="22">
        <v>21305</v>
      </c>
      <c r="R95" s="22">
        <v>21305</v>
      </c>
      <c r="S95" s="22">
        <v>21305</v>
      </c>
      <c r="T95" s="22">
        <v>21305</v>
      </c>
      <c r="U95" s="22">
        <v>22370</v>
      </c>
      <c r="V95" s="22">
        <v>22370</v>
      </c>
      <c r="W95" s="22">
        <v>22370</v>
      </c>
      <c r="X95" s="22">
        <v>22370</v>
      </c>
      <c r="Y95" s="22">
        <v>22370</v>
      </c>
      <c r="Z95" s="22">
        <v>22370</v>
      </c>
      <c r="AA95" s="22">
        <v>22370</v>
      </c>
      <c r="AB95" s="22">
        <v>22370</v>
      </c>
      <c r="AC95" s="22">
        <v>22370</v>
      </c>
      <c r="AD95" s="22">
        <v>23489</v>
      </c>
      <c r="AE95" s="22">
        <v>23489</v>
      </c>
      <c r="AF95" s="22">
        <v>23489</v>
      </c>
      <c r="AG95" s="22">
        <v>23489</v>
      </c>
    </row>
    <row r="96" spans="1:33" x14ac:dyDescent="0.3">
      <c r="A96" s="37" t="s">
        <v>538</v>
      </c>
      <c r="B96" s="37" t="s">
        <v>539</v>
      </c>
      <c r="C96" s="37" t="s">
        <v>93</v>
      </c>
      <c r="D96" s="37" t="s">
        <v>540</v>
      </c>
      <c r="E96" s="37" t="s">
        <v>295</v>
      </c>
      <c r="F96" s="37" t="s">
        <v>545</v>
      </c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8">
        <v>6850</v>
      </c>
      <c r="Y96" s="38">
        <v>6850</v>
      </c>
      <c r="Z96" s="38">
        <v>6850</v>
      </c>
      <c r="AA96" s="38">
        <v>6850</v>
      </c>
      <c r="AB96" s="38">
        <v>6850</v>
      </c>
      <c r="AC96" s="38">
        <v>6850</v>
      </c>
      <c r="AD96" s="38">
        <v>6850</v>
      </c>
      <c r="AE96" s="38">
        <v>6850</v>
      </c>
      <c r="AF96" s="38">
        <v>6850</v>
      </c>
      <c r="AG96" s="38">
        <v>6850</v>
      </c>
    </row>
    <row r="97" spans="1:33" x14ac:dyDescent="0.3">
      <c r="A97" s="21" t="s">
        <v>303</v>
      </c>
      <c r="B97" s="21" t="s">
        <v>302</v>
      </c>
      <c r="C97" s="21" t="s">
        <v>66</v>
      </c>
      <c r="D97" s="21" t="s">
        <v>460</v>
      </c>
      <c r="E97" s="21" t="s">
        <v>461</v>
      </c>
      <c r="F97" s="21" t="s">
        <v>545</v>
      </c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22">
        <v>7917</v>
      </c>
      <c r="R97" s="22">
        <v>7917</v>
      </c>
      <c r="S97" s="22">
        <v>7917</v>
      </c>
      <c r="T97" s="22">
        <v>7917</v>
      </c>
      <c r="U97" s="22">
        <v>7917</v>
      </c>
      <c r="V97" s="22">
        <v>7917</v>
      </c>
      <c r="W97" s="22">
        <v>8313</v>
      </c>
      <c r="X97" s="22">
        <v>8313</v>
      </c>
      <c r="Y97" s="22">
        <v>8313</v>
      </c>
      <c r="Z97" s="22">
        <v>8313</v>
      </c>
      <c r="AA97" s="22">
        <v>8313</v>
      </c>
      <c r="AB97" s="22">
        <v>8313</v>
      </c>
      <c r="AC97" s="22">
        <v>8729</v>
      </c>
      <c r="AD97" s="22">
        <v>8729</v>
      </c>
      <c r="AE97" s="22">
        <v>8729</v>
      </c>
      <c r="AF97" s="22">
        <v>8729</v>
      </c>
      <c r="AG97" s="22">
        <v>8729</v>
      </c>
    </row>
    <row r="98" spans="1:33" x14ac:dyDescent="0.3">
      <c r="A98" s="37" t="s">
        <v>381</v>
      </c>
      <c r="B98" s="37" t="s">
        <v>382</v>
      </c>
      <c r="C98" s="37" t="s">
        <v>7</v>
      </c>
      <c r="D98" s="37" t="s">
        <v>218</v>
      </c>
      <c r="E98" s="37" t="s">
        <v>219</v>
      </c>
      <c r="F98" s="37" t="s">
        <v>219</v>
      </c>
      <c r="G98" s="38">
        <v>15881</v>
      </c>
      <c r="H98" s="38">
        <v>15881</v>
      </c>
      <c r="I98" s="38">
        <v>15881</v>
      </c>
      <c r="J98" s="38">
        <v>15881</v>
      </c>
      <c r="K98" s="38">
        <v>15881</v>
      </c>
      <c r="L98" s="38">
        <v>15881</v>
      </c>
      <c r="M98" s="38">
        <v>15881</v>
      </c>
      <c r="N98" s="38">
        <v>15881</v>
      </c>
      <c r="O98" s="38">
        <v>15881</v>
      </c>
      <c r="P98" s="38">
        <v>15881</v>
      </c>
      <c r="Q98" s="38">
        <v>15881</v>
      </c>
      <c r="R98" s="38">
        <v>15881</v>
      </c>
      <c r="S98" s="38">
        <v>14686</v>
      </c>
      <c r="T98" s="38">
        <v>14686</v>
      </c>
      <c r="U98" s="38">
        <v>15420</v>
      </c>
      <c r="V98" s="38">
        <v>15420</v>
      </c>
      <c r="W98" s="38">
        <v>15420</v>
      </c>
      <c r="X98" s="39"/>
      <c r="Y98" s="39"/>
      <c r="Z98" s="39"/>
      <c r="AA98" s="39"/>
      <c r="AB98" s="39"/>
      <c r="AC98" s="39"/>
      <c r="AD98" s="39"/>
      <c r="AE98" s="39"/>
      <c r="AF98" s="39"/>
      <c r="AG98" s="39"/>
    </row>
    <row r="99" spans="1:33" x14ac:dyDescent="0.3">
      <c r="A99" s="21" t="s">
        <v>275</v>
      </c>
      <c r="B99" s="21" t="s">
        <v>274</v>
      </c>
      <c r="C99" s="21" t="s">
        <v>66</v>
      </c>
      <c r="D99" s="21" t="s">
        <v>423</v>
      </c>
      <c r="E99" s="21" t="s">
        <v>441</v>
      </c>
      <c r="F99" s="21" t="s">
        <v>545</v>
      </c>
      <c r="G99" s="22">
        <v>8554</v>
      </c>
      <c r="H99" s="22">
        <v>8554</v>
      </c>
      <c r="I99" s="22">
        <v>8554</v>
      </c>
      <c r="J99" s="22">
        <v>8811</v>
      </c>
      <c r="K99" s="22">
        <v>8811</v>
      </c>
      <c r="L99" s="22">
        <v>8811</v>
      </c>
      <c r="M99" s="22">
        <v>8811</v>
      </c>
      <c r="N99" s="22">
        <v>8811</v>
      </c>
      <c r="O99" s="22">
        <v>8811</v>
      </c>
      <c r="P99" s="22">
        <v>8811</v>
      </c>
      <c r="Q99" s="22">
        <v>8811</v>
      </c>
      <c r="R99" s="22">
        <v>8811</v>
      </c>
      <c r="S99" s="22">
        <v>8811</v>
      </c>
      <c r="T99" s="22">
        <v>8811</v>
      </c>
      <c r="U99" s="22">
        <v>9252</v>
      </c>
      <c r="V99" s="22">
        <v>11014</v>
      </c>
      <c r="W99" s="22">
        <v>11014</v>
      </c>
      <c r="X99" s="22">
        <v>11014</v>
      </c>
      <c r="Y99" s="22">
        <v>11014</v>
      </c>
      <c r="Z99" s="22">
        <v>11014</v>
      </c>
      <c r="AA99" s="22">
        <v>11014</v>
      </c>
      <c r="AB99" s="22">
        <v>11014</v>
      </c>
      <c r="AC99" s="22">
        <v>11565</v>
      </c>
      <c r="AD99" s="22">
        <v>11565</v>
      </c>
      <c r="AE99" s="22">
        <v>11565</v>
      </c>
      <c r="AF99" s="22">
        <v>11565</v>
      </c>
      <c r="AG99" s="22">
        <v>11565</v>
      </c>
    </row>
    <row r="100" spans="1:33" x14ac:dyDescent="0.3">
      <c r="A100" s="37" t="s">
        <v>138</v>
      </c>
      <c r="B100" s="37" t="s">
        <v>137</v>
      </c>
      <c r="C100" s="37" t="s">
        <v>66</v>
      </c>
      <c r="D100" s="37" t="s">
        <v>167</v>
      </c>
      <c r="E100" s="37" t="s">
        <v>139</v>
      </c>
      <c r="F100" s="37" t="s">
        <v>546</v>
      </c>
      <c r="G100" s="38">
        <v>10700</v>
      </c>
      <c r="H100" s="38">
        <v>10700</v>
      </c>
      <c r="I100" s="38">
        <v>10700</v>
      </c>
      <c r="J100" s="38">
        <v>10700</v>
      </c>
      <c r="K100" s="38">
        <v>10700</v>
      </c>
      <c r="L100" s="38">
        <v>11115</v>
      </c>
      <c r="M100" s="38">
        <v>11115</v>
      </c>
      <c r="N100" s="38">
        <v>11115</v>
      </c>
      <c r="O100" s="38">
        <v>11115</v>
      </c>
      <c r="P100" s="38">
        <v>11115</v>
      </c>
      <c r="Q100" s="38">
        <v>11115</v>
      </c>
      <c r="R100" s="38">
        <v>11115</v>
      </c>
      <c r="S100" s="38">
        <v>11115</v>
      </c>
      <c r="T100" s="38">
        <v>11115</v>
      </c>
      <c r="U100" s="38">
        <v>15740</v>
      </c>
      <c r="V100" s="38">
        <v>15740</v>
      </c>
      <c r="W100" s="38">
        <v>15740</v>
      </c>
      <c r="X100" s="38">
        <v>15740</v>
      </c>
      <c r="Y100" s="38">
        <v>15740</v>
      </c>
      <c r="Z100" s="38">
        <v>15740</v>
      </c>
      <c r="AA100" s="38">
        <v>15740</v>
      </c>
      <c r="AB100" s="38">
        <v>15740</v>
      </c>
      <c r="AC100" s="38">
        <v>16527</v>
      </c>
      <c r="AD100" s="38">
        <v>16527</v>
      </c>
      <c r="AE100" s="38">
        <v>16527</v>
      </c>
      <c r="AF100" s="38">
        <v>16527</v>
      </c>
      <c r="AG100" s="38">
        <v>16527</v>
      </c>
    </row>
    <row r="101" spans="1:33" x14ac:dyDescent="0.3">
      <c r="A101" s="21" t="s">
        <v>148</v>
      </c>
      <c r="B101" s="21" t="s">
        <v>147</v>
      </c>
      <c r="C101" s="21" t="s">
        <v>43</v>
      </c>
      <c r="D101" s="21" t="s">
        <v>149</v>
      </c>
      <c r="E101" s="21" t="s">
        <v>150</v>
      </c>
      <c r="F101" s="21" t="s">
        <v>546</v>
      </c>
      <c r="G101" s="22">
        <v>14267</v>
      </c>
      <c r="H101" s="22">
        <v>14267</v>
      </c>
      <c r="I101" s="22">
        <v>14267</v>
      </c>
      <c r="J101" s="22">
        <v>14267</v>
      </c>
      <c r="K101" s="22">
        <v>14267</v>
      </c>
      <c r="L101" s="22">
        <v>14267</v>
      </c>
      <c r="M101" s="22">
        <v>14267</v>
      </c>
      <c r="N101" s="22">
        <v>14267</v>
      </c>
      <c r="O101" s="22">
        <v>14267</v>
      </c>
      <c r="P101" s="22">
        <v>14267</v>
      </c>
      <c r="Q101" s="22">
        <v>14267</v>
      </c>
      <c r="R101" s="22">
        <v>14267</v>
      </c>
      <c r="S101" s="22">
        <v>14267</v>
      </c>
      <c r="T101" s="22">
        <v>14267</v>
      </c>
      <c r="U101" s="22">
        <v>14980</v>
      </c>
      <c r="V101" s="22">
        <v>14980</v>
      </c>
      <c r="W101" s="22">
        <v>14980</v>
      </c>
      <c r="X101" s="22">
        <v>14980</v>
      </c>
      <c r="Y101" s="22">
        <v>14980</v>
      </c>
      <c r="Z101" s="22">
        <v>14980</v>
      </c>
      <c r="AA101" s="22">
        <v>14980</v>
      </c>
      <c r="AB101" s="22">
        <v>14980</v>
      </c>
      <c r="AC101" s="22">
        <v>15729</v>
      </c>
      <c r="AD101" s="39"/>
      <c r="AE101" s="39"/>
      <c r="AF101" s="39"/>
      <c r="AG101" s="39"/>
    </row>
    <row r="102" spans="1:33" x14ac:dyDescent="0.3">
      <c r="A102" s="37" t="s">
        <v>277</v>
      </c>
      <c r="B102" s="37" t="s">
        <v>276</v>
      </c>
      <c r="C102" s="37" t="s">
        <v>93</v>
      </c>
      <c r="D102" s="37" t="s">
        <v>445</v>
      </c>
      <c r="E102" s="37" t="s">
        <v>262</v>
      </c>
      <c r="F102" s="37" t="s">
        <v>545</v>
      </c>
      <c r="G102" s="39"/>
      <c r="H102" s="38">
        <v>8667</v>
      </c>
      <c r="I102" s="38">
        <v>8667</v>
      </c>
      <c r="J102" s="38">
        <v>8667</v>
      </c>
      <c r="K102" s="38">
        <v>8667</v>
      </c>
      <c r="L102" s="38">
        <v>8667</v>
      </c>
      <c r="M102" s="38">
        <v>8667</v>
      </c>
      <c r="N102" s="38">
        <v>8667</v>
      </c>
      <c r="O102" s="38">
        <v>8667</v>
      </c>
      <c r="P102" s="38">
        <v>8667</v>
      </c>
      <c r="Q102" s="38">
        <v>8667</v>
      </c>
      <c r="R102" s="38">
        <v>8667</v>
      </c>
      <c r="S102" s="38">
        <v>8667</v>
      </c>
      <c r="T102" s="38">
        <v>8667</v>
      </c>
      <c r="U102" s="38">
        <v>9100</v>
      </c>
      <c r="V102" s="38">
        <v>9100</v>
      </c>
      <c r="W102" s="38">
        <v>9100</v>
      </c>
      <c r="X102" s="38">
        <v>9100</v>
      </c>
      <c r="Y102" s="38">
        <v>9100</v>
      </c>
      <c r="Z102" s="38">
        <v>10125</v>
      </c>
      <c r="AA102" s="38">
        <v>10125</v>
      </c>
      <c r="AB102" s="38">
        <v>10125</v>
      </c>
      <c r="AC102" s="38">
        <v>10631</v>
      </c>
      <c r="AD102" s="38">
        <v>10631</v>
      </c>
      <c r="AE102" s="38">
        <v>10631</v>
      </c>
      <c r="AF102" s="38">
        <v>10631</v>
      </c>
      <c r="AG102" s="38">
        <v>10631</v>
      </c>
    </row>
    <row r="103" spans="1:33" x14ac:dyDescent="0.3">
      <c r="A103" s="21" t="s">
        <v>508</v>
      </c>
      <c r="B103" s="21" t="s">
        <v>509</v>
      </c>
      <c r="C103" s="21" t="s">
        <v>43</v>
      </c>
      <c r="D103" s="21" t="s">
        <v>510</v>
      </c>
      <c r="E103" s="21" t="s">
        <v>219</v>
      </c>
      <c r="F103" s="21" t="s">
        <v>219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22">
        <v>13125</v>
      </c>
      <c r="AB103" s="22">
        <v>13125</v>
      </c>
      <c r="AC103" s="22">
        <v>13871</v>
      </c>
      <c r="AD103" s="22">
        <v>13871</v>
      </c>
      <c r="AE103" s="22">
        <v>13871</v>
      </c>
      <c r="AF103" s="22">
        <v>13871</v>
      </c>
      <c r="AG103" s="22">
        <v>13871</v>
      </c>
    </row>
    <row r="104" spans="1:33" x14ac:dyDescent="0.3">
      <c r="A104" s="37" t="s">
        <v>248</v>
      </c>
      <c r="B104" s="37" t="s">
        <v>284</v>
      </c>
      <c r="C104" s="37" t="s">
        <v>93</v>
      </c>
      <c r="D104" s="37" t="s">
        <v>424</v>
      </c>
      <c r="E104" s="37" t="s">
        <v>273</v>
      </c>
      <c r="F104" s="37" t="s">
        <v>545</v>
      </c>
      <c r="G104" s="38">
        <v>7313</v>
      </c>
      <c r="H104" s="38">
        <v>7313</v>
      </c>
      <c r="I104" s="38">
        <v>7313</v>
      </c>
      <c r="J104" s="38">
        <v>7313</v>
      </c>
      <c r="K104" s="38">
        <v>7313</v>
      </c>
      <c r="L104" s="38">
        <v>7313</v>
      </c>
      <c r="M104" s="38">
        <v>7313</v>
      </c>
      <c r="N104" s="38">
        <v>7313</v>
      </c>
      <c r="O104" s="38">
        <v>7313</v>
      </c>
      <c r="P104" s="38">
        <v>7313</v>
      </c>
      <c r="Q104" s="38">
        <v>7313</v>
      </c>
      <c r="R104" s="38">
        <v>7313</v>
      </c>
      <c r="S104" s="38">
        <v>7313</v>
      </c>
      <c r="T104" s="38">
        <v>7313</v>
      </c>
      <c r="U104" s="38">
        <v>7679</v>
      </c>
      <c r="V104" s="38">
        <v>7679</v>
      </c>
      <c r="W104" s="38">
        <v>7679</v>
      </c>
      <c r="X104" s="38">
        <v>8708</v>
      </c>
      <c r="Y104" s="38">
        <v>8708</v>
      </c>
      <c r="Z104" s="38">
        <v>8708</v>
      </c>
      <c r="AA104" s="38">
        <v>8708</v>
      </c>
      <c r="AB104" s="38">
        <v>8708</v>
      </c>
      <c r="AC104" s="38">
        <v>9143</v>
      </c>
      <c r="AD104" s="38">
        <v>9143</v>
      </c>
      <c r="AE104" s="38">
        <v>9143</v>
      </c>
      <c r="AF104" s="38">
        <v>9143</v>
      </c>
      <c r="AG104" s="38">
        <v>9143</v>
      </c>
    </row>
    <row r="105" spans="1:33" x14ac:dyDescent="0.3">
      <c r="A105" s="21" t="s">
        <v>127</v>
      </c>
      <c r="B105" s="21" t="s">
        <v>126</v>
      </c>
      <c r="C105" s="21" t="s">
        <v>128</v>
      </c>
      <c r="D105" s="21" t="s">
        <v>128</v>
      </c>
      <c r="E105" s="21" t="s">
        <v>123</v>
      </c>
      <c r="F105" s="21" t="s">
        <v>547</v>
      </c>
      <c r="G105" s="22">
        <v>74.463999999999999</v>
      </c>
      <c r="H105" s="22">
        <v>74.463999999999999</v>
      </c>
      <c r="I105" s="22">
        <v>74.463999999999999</v>
      </c>
      <c r="J105" s="22">
        <v>74.463999999999999</v>
      </c>
      <c r="K105" s="22">
        <v>74.463999999999999</v>
      </c>
      <c r="L105" s="22">
        <v>74.463999999999999</v>
      </c>
      <c r="M105" s="22">
        <v>74.463999999999999</v>
      </c>
      <c r="N105" s="22">
        <v>74.463999999999999</v>
      </c>
      <c r="O105" s="22">
        <v>74.463999999999999</v>
      </c>
      <c r="P105" s="22">
        <v>74.463999999999999</v>
      </c>
      <c r="Q105" s="22">
        <v>42.96</v>
      </c>
      <c r="R105" s="22">
        <v>42.96</v>
      </c>
      <c r="S105" s="22">
        <v>42.96</v>
      </c>
      <c r="T105" s="22">
        <v>42.96</v>
      </c>
      <c r="U105" s="22">
        <v>45.11</v>
      </c>
      <c r="V105" s="22">
        <v>45.11</v>
      </c>
      <c r="W105" s="22">
        <v>45.11</v>
      </c>
      <c r="X105" s="22">
        <v>45.11</v>
      </c>
      <c r="Y105" s="22">
        <v>45.11</v>
      </c>
      <c r="Z105" s="22">
        <v>45.11</v>
      </c>
      <c r="AA105" s="22">
        <v>45.11</v>
      </c>
      <c r="AB105" s="22">
        <v>45.11</v>
      </c>
      <c r="AC105" s="22">
        <v>47.37</v>
      </c>
      <c r="AD105" s="22">
        <v>47.37</v>
      </c>
      <c r="AE105" s="22">
        <v>47.37</v>
      </c>
      <c r="AF105" s="22">
        <v>47.37</v>
      </c>
      <c r="AG105" s="22">
        <v>47.37</v>
      </c>
    </row>
    <row r="106" spans="1:33" x14ac:dyDescent="0.3">
      <c r="A106" s="37" t="s">
        <v>11</v>
      </c>
      <c r="B106" s="37" t="s">
        <v>10</v>
      </c>
      <c r="C106" s="37" t="s">
        <v>7</v>
      </c>
      <c r="D106" s="37" t="s">
        <v>12</v>
      </c>
      <c r="E106" s="37" t="s">
        <v>13</v>
      </c>
      <c r="F106" s="37" t="s">
        <v>547</v>
      </c>
      <c r="G106" s="38">
        <v>17084</v>
      </c>
      <c r="H106" s="38">
        <v>17084</v>
      </c>
      <c r="I106" s="38">
        <v>17084</v>
      </c>
      <c r="J106" s="38">
        <v>17084</v>
      </c>
      <c r="K106" s="38">
        <v>17084</v>
      </c>
      <c r="L106" s="38">
        <v>17084</v>
      </c>
      <c r="M106" s="38">
        <v>17597</v>
      </c>
      <c r="N106" s="38">
        <v>17597</v>
      </c>
      <c r="O106" s="38">
        <v>17597</v>
      </c>
      <c r="P106" s="38">
        <v>17597</v>
      </c>
      <c r="Q106" s="38">
        <v>17597</v>
      </c>
      <c r="R106" s="38">
        <v>17597</v>
      </c>
      <c r="S106" s="38">
        <v>17597</v>
      </c>
      <c r="T106" s="38">
        <v>17597</v>
      </c>
      <c r="U106" s="38">
        <v>18477</v>
      </c>
      <c r="V106" s="38">
        <v>18477</v>
      </c>
      <c r="W106" s="38">
        <v>18477</v>
      </c>
      <c r="X106" s="38">
        <v>18477</v>
      </c>
      <c r="Y106" s="38">
        <v>18477</v>
      </c>
      <c r="Z106" s="38">
        <v>18477</v>
      </c>
      <c r="AA106" s="38">
        <v>18477</v>
      </c>
      <c r="AB106" s="38">
        <v>18477</v>
      </c>
      <c r="AC106" s="38">
        <v>19401</v>
      </c>
      <c r="AD106" s="38">
        <v>19401</v>
      </c>
      <c r="AE106" s="38">
        <v>19401</v>
      </c>
      <c r="AF106" s="38">
        <v>19401</v>
      </c>
      <c r="AG106" s="38">
        <v>19401</v>
      </c>
    </row>
    <row r="107" spans="1:33" x14ac:dyDescent="0.3">
      <c r="A107" s="21" t="s">
        <v>19</v>
      </c>
      <c r="B107" s="21" t="s">
        <v>18</v>
      </c>
      <c r="C107" s="21" t="s">
        <v>7</v>
      </c>
      <c r="D107" s="21" t="s">
        <v>20</v>
      </c>
      <c r="E107" s="21" t="s">
        <v>21</v>
      </c>
      <c r="F107" s="21" t="s">
        <v>547</v>
      </c>
      <c r="G107" s="22">
        <v>16250</v>
      </c>
      <c r="H107" s="22">
        <v>16250</v>
      </c>
      <c r="I107" s="22">
        <v>16250</v>
      </c>
      <c r="J107" s="22">
        <v>16250</v>
      </c>
      <c r="K107" s="22">
        <v>16250</v>
      </c>
      <c r="L107" s="22">
        <v>16250</v>
      </c>
      <c r="M107" s="22">
        <v>16738</v>
      </c>
      <c r="N107" s="22">
        <v>16738</v>
      </c>
      <c r="O107" s="22">
        <v>16738</v>
      </c>
      <c r="P107" s="22">
        <v>16738</v>
      </c>
      <c r="Q107" s="22">
        <v>16738</v>
      </c>
      <c r="R107" s="22">
        <v>16738</v>
      </c>
      <c r="S107" s="22">
        <v>16738</v>
      </c>
      <c r="T107" s="22">
        <v>16738</v>
      </c>
      <c r="U107" s="22">
        <v>17575</v>
      </c>
      <c r="V107" s="22">
        <v>17575</v>
      </c>
      <c r="W107" s="22">
        <v>17575</v>
      </c>
      <c r="X107" s="22">
        <v>17575</v>
      </c>
      <c r="Y107" s="22">
        <v>17575</v>
      </c>
      <c r="Z107" s="22">
        <v>17575</v>
      </c>
      <c r="AA107" s="22">
        <v>17575</v>
      </c>
      <c r="AB107" s="22">
        <v>17575</v>
      </c>
      <c r="AC107" s="22">
        <v>18454</v>
      </c>
      <c r="AD107" s="22">
        <v>18454</v>
      </c>
      <c r="AE107" s="22">
        <v>18454</v>
      </c>
      <c r="AF107" s="22">
        <v>18454</v>
      </c>
      <c r="AG107" s="22">
        <v>18454</v>
      </c>
    </row>
    <row r="108" spans="1:33" x14ac:dyDescent="0.3">
      <c r="A108" s="37" t="s">
        <v>321</v>
      </c>
      <c r="B108" s="37" t="s">
        <v>320</v>
      </c>
      <c r="C108" s="37" t="s">
        <v>43</v>
      </c>
      <c r="D108" s="37" t="s">
        <v>322</v>
      </c>
      <c r="E108" s="37" t="s">
        <v>323</v>
      </c>
      <c r="F108" s="37" t="s">
        <v>548</v>
      </c>
      <c r="G108" s="38">
        <v>11217</v>
      </c>
      <c r="H108" s="38">
        <v>11217</v>
      </c>
      <c r="I108" s="38">
        <v>11217</v>
      </c>
      <c r="J108" s="38">
        <v>11217</v>
      </c>
      <c r="K108" s="38">
        <v>11217</v>
      </c>
      <c r="L108" s="38">
        <v>11217</v>
      </c>
      <c r="M108" s="38">
        <v>11217</v>
      </c>
      <c r="N108" s="38">
        <v>11217</v>
      </c>
      <c r="O108" s="38">
        <v>11217</v>
      </c>
      <c r="P108" s="38">
        <v>11217</v>
      </c>
      <c r="Q108" s="38">
        <v>11217</v>
      </c>
      <c r="R108" s="38">
        <v>11217</v>
      </c>
      <c r="S108" s="38">
        <v>11217</v>
      </c>
      <c r="T108" s="38">
        <v>11217</v>
      </c>
      <c r="U108" s="38">
        <v>11778</v>
      </c>
      <c r="V108" s="38">
        <v>11778</v>
      </c>
      <c r="W108" s="38">
        <v>11778</v>
      </c>
      <c r="X108" s="38">
        <v>11778</v>
      </c>
      <c r="Y108" s="38">
        <v>11778</v>
      </c>
      <c r="Z108" s="38">
        <v>11778</v>
      </c>
      <c r="AA108" s="38">
        <v>11778</v>
      </c>
      <c r="AB108" s="38">
        <v>11778</v>
      </c>
      <c r="AC108" s="38">
        <v>12367</v>
      </c>
      <c r="AD108" s="38">
        <v>12367</v>
      </c>
      <c r="AE108" s="38">
        <v>12367</v>
      </c>
      <c r="AF108" s="38">
        <v>12367</v>
      </c>
      <c r="AG108" s="38">
        <v>12367</v>
      </c>
    </row>
    <row r="109" spans="1:33" x14ac:dyDescent="0.3">
      <c r="A109" s="21" t="s">
        <v>383</v>
      </c>
      <c r="B109" s="21" t="s">
        <v>384</v>
      </c>
      <c r="C109" s="21" t="s">
        <v>7</v>
      </c>
      <c r="D109" s="21" t="s">
        <v>425</v>
      </c>
      <c r="E109" s="21" t="s">
        <v>38</v>
      </c>
      <c r="F109" s="21" t="s">
        <v>547</v>
      </c>
      <c r="G109" s="22">
        <v>15540</v>
      </c>
      <c r="H109" s="22">
        <v>15540</v>
      </c>
      <c r="I109" s="22">
        <v>15540</v>
      </c>
      <c r="J109" s="22">
        <v>15540</v>
      </c>
      <c r="K109" s="22">
        <v>16006</v>
      </c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</row>
    <row r="110" spans="1:33" x14ac:dyDescent="0.3">
      <c r="A110" s="37" t="s">
        <v>385</v>
      </c>
      <c r="B110" s="37" t="s">
        <v>386</v>
      </c>
      <c r="C110" s="37" t="s">
        <v>43</v>
      </c>
      <c r="D110" s="37" t="s">
        <v>426</v>
      </c>
      <c r="E110" s="37" t="s">
        <v>443</v>
      </c>
      <c r="F110" s="37" t="s">
        <v>545</v>
      </c>
      <c r="G110" s="38">
        <v>13366</v>
      </c>
      <c r="H110" s="38">
        <v>13366</v>
      </c>
      <c r="I110" s="38">
        <v>13366</v>
      </c>
      <c r="J110" s="38">
        <v>13366</v>
      </c>
      <c r="K110" s="38">
        <v>13366</v>
      </c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</row>
    <row r="111" spans="1:33" x14ac:dyDescent="0.3">
      <c r="A111" s="21" t="s">
        <v>65</v>
      </c>
      <c r="B111" s="21" t="s">
        <v>64</v>
      </c>
      <c r="C111" s="21" t="s">
        <v>66</v>
      </c>
      <c r="D111" s="21" t="s">
        <v>66</v>
      </c>
      <c r="E111" s="21" t="s">
        <v>438</v>
      </c>
      <c r="F111" s="21" t="s">
        <v>547</v>
      </c>
      <c r="G111" s="39"/>
      <c r="H111" s="22">
        <v>9750</v>
      </c>
      <c r="I111" s="22">
        <v>9750</v>
      </c>
      <c r="J111" s="22">
        <v>9750</v>
      </c>
      <c r="K111" s="22">
        <v>9750</v>
      </c>
      <c r="L111" s="22">
        <v>9750</v>
      </c>
      <c r="M111" s="22">
        <v>9750</v>
      </c>
      <c r="N111" s="22">
        <v>9750</v>
      </c>
      <c r="O111" s="22">
        <v>9750</v>
      </c>
      <c r="P111" s="22">
        <v>9750</v>
      </c>
      <c r="Q111" s="22">
        <v>9750</v>
      </c>
      <c r="R111" s="22">
        <v>9750</v>
      </c>
      <c r="S111" s="22">
        <v>9750</v>
      </c>
      <c r="T111" s="22">
        <v>9750</v>
      </c>
      <c r="U111" s="22">
        <v>10238</v>
      </c>
      <c r="V111" s="22">
        <v>10238</v>
      </c>
      <c r="W111" s="22">
        <v>10238</v>
      </c>
      <c r="X111" s="22">
        <v>10238</v>
      </c>
      <c r="Y111" s="22">
        <v>10238</v>
      </c>
      <c r="Z111" s="22">
        <v>10238</v>
      </c>
      <c r="AA111" s="22">
        <v>10238</v>
      </c>
      <c r="AB111" s="22">
        <v>10238</v>
      </c>
      <c r="AC111" s="22">
        <v>10750</v>
      </c>
      <c r="AD111" s="22">
        <v>10750</v>
      </c>
      <c r="AE111" s="22">
        <v>10750</v>
      </c>
      <c r="AF111" s="22">
        <v>10750</v>
      </c>
      <c r="AG111" s="22">
        <v>10750</v>
      </c>
    </row>
    <row r="112" spans="1:33" x14ac:dyDescent="0.3">
      <c r="A112" s="37" t="s">
        <v>387</v>
      </c>
      <c r="B112" s="37" t="s">
        <v>388</v>
      </c>
      <c r="C112" s="37" t="s">
        <v>66</v>
      </c>
      <c r="D112" s="37" t="s">
        <v>427</v>
      </c>
      <c r="E112" s="37" t="s">
        <v>85</v>
      </c>
      <c r="F112" s="37" t="s">
        <v>547</v>
      </c>
      <c r="G112" s="38">
        <v>8840</v>
      </c>
      <c r="H112" s="38">
        <v>8840</v>
      </c>
      <c r="I112" s="38">
        <v>8840</v>
      </c>
      <c r="J112" s="38">
        <v>8840</v>
      </c>
      <c r="K112" s="38">
        <v>8840</v>
      </c>
      <c r="L112" s="38">
        <v>8840</v>
      </c>
      <c r="M112" s="38">
        <v>8840</v>
      </c>
      <c r="N112" s="38">
        <v>8840</v>
      </c>
      <c r="O112" s="38">
        <v>8840</v>
      </c>
      <c r="P112" s="38">
        <v>8840</v>
      </c>
      <c r="Q112" s="38">
        <v>8840</v>
      </c>
      <c r="R112" s="38">
        <v>8840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</row>
    <row r="113" spans="1:33" x14ac:dyDescent="0.3">
      <c r="A113" s="21" t="s">
        <v>36</v>
      </c>
      <c r="B113" s="21" t="s">
        <v>35</v>
      </c>
      <c r="C113" s="21" t="s">
        <v>7</v>
      </c>
      <c r="D113" s="21" t="s">
        <v>37</v>
      </c>
      <c r="E113" s="21" t="s">
        <v>38</v>
      </c>
      <c r="F113" s="21" t="s">
        <v>547</v>
      </c>
      <c r="G113" s="39"/>
      <c r="H113" s="39"/>
      <c r="I113" s="39"/>
      <c r="J113" s="39"/>
      <c r="K113" s="39"/>
      <c r="L113" s="22">
        <v>16100</v>
      </c>
      <c r="M113" s="22">
        <v>16100</v>
      </c>
      <c r="N113" s="22">
        <v>16100</v>
      </c>
      <c r="O113" s="22">
        <v>16100</v>
      </c>
      <c r="P113" s="22">
        <v>16100</v>
      </c>
      <c r="Q113" s="22">
        <v>16100</v>
      </c>
      <c r="R113" s="22">
        <v>16100</v>
      </c>
      <c r="S113" s="22">
        <v>16100</v>
      </c>
      <c r="T113" s="22">
        <v>16100</v>
      </c>
      <c r="U113" s="22">
        <v>16100</v>
      </c>
      <c r="V113" s="22">
        <v>16100</v>
      </c>
      <c r="W113" s="22">
        <v>16100</v>
      </c>
      <c r="X113" s="22">
        <v>16100</v>
      </c>
      <c r="Y113" s="22">
        <v>16100</v>
      </c>
      <c r="Z113" s="22">
        <v>16100</v>
      </c>
      <c r="AA113" s="22">
        <v>16100</v>
      </c>
      <c r="AB113" s="22">
        <v>16100</v>
      </c>
      <c r="AC113" s="22">
        <v>16905</v>
      </c>
      <c r="AD113" s="22">
        <v>16905</v>
      </c>
      <c r="AE113" s="22">
        <v>16905</v>
      </c>
      <c r="AF113" s="22">
        <v>16905</v>
      </c>
      <c r="AG113" s="22">
        <v>16905</v>
      </c>
    </row>
    <row r="114" spans="1:33" x14ac:dyDescent="0.3">
      <c r="A114" s="37" t="s">
        <v>88</v>
      </c>
      <c r="B114" s="37" t="s">
        <v>290</v>
      </c>
      <c r="C114" s="37" t="s">
        <v>93</v>
      </c>
      <c r="D114" s="37" t="s">
        <v>463</v>
      </c>
      <c r="E114" s="37" t="s">
        <v>291</v>
      </c>
      <c r="F114" s="37" t="s">
        <v>545</v>
      </c>
      <c r="G114" s="38">
        <v>6995</v>
      </c>
      <c r="H114" s="38">
        <v>6995</v>
      </c>
      <c r="I114" s="38">
        <v>6995</v>
      </c>
      <c r="J114" s="38">
        <v>6995</v>
      </c>
      <c r="K114" s="38">
        <v>6995</v>
      </c>
      <c r="L114" s="38">
        <v>6995</v>
      </c>
      <c r="M114" s="38">
        <v>6995</v>
      </c>
      <c r="N114" s="38">
        <v>6995</v>
      </c>
      <c r="O114" s="38">
        <v>6995</v>
      </c>
      <c r="P114" s="38">
        <v>6995</v>
      </c>
      <c r="Q114" s="38">
        <v>8100</v>
      </c>
      <c r="R114" s="38">
        <v>8100</v>
      </c>
      <c r="S114" s="38">
        <v>8100</v>
      </c>
      <c r="T114" s="38">
        <v>8100</v>
      </c>
      <c r="U114" s="38">
        <v>8505</v>
      </c>
      <c r="V114" s="38">
        <v>8505</v>
      </c>
      <c r="W114" s="38">
        <v>8505</v>
      </c>
      <c r="X114" s="38">
        <v>8505</v>
      </c>
      <c r="Y114" s="38">
        <v>8505</v>
      </c>
      <c r="Z114" s="38">
        <v>8505</v>
      </c>
      <c r="AA114" s="38">
        <v>8505</v>
      </c>
      <c r="AB114" s="38">
        <v>8505</v>
      </c>
      <c r="AC114" s="38">
        <v>8930</v>
      </c>
      <c r="AD114" s="38">
        <v>8930</v>
      </c>
      <c r="AE114" s="38">
        <v>8930</v>
      </c>
      <c r="AF114" s="38">
        <v>8930</v>
      </c>
      <c r="AG114" s="38">
        <v>8930</v>
      </c>
    </row>
    <row r="115" spans="1:33" x14ac:dyDescent="0.3">
      <c r="A115" s="21" t="s">
        <v>494</v>
      </c>
      <c r="B115" s="21" t="s">
        <v>495</v>
      </c>
      <c r="C115" s="21" t="s">
        <v>93</v>
      </c>
      <c r="D115" s="21" t="s">
        <v>124</v>
      </c>
      <c r="E115" s="21" t="s">
        <v>125</v>
      </c>
      <c r="F115" s="21" t="s">
        <v>547</v>
      </c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22">
        <v>2240.1</v>
      </c>
      <c r="Z115" s="22">
        <v>2240.1</v>
      </c>
      <c r="AA115" s="22">
        <v>2240.1</v>
      </c>
      <c r="AB115" s="22">
        <v>2240.1</v>
      </c>
      <c r="AC115" s="22">
        <v>2240.1</v>
      </c>
      <c r="AD115" s="22">
        <v>2240.1</v>
      </c>
      <c r="AE115" s="22">
        <v>2240.1</v>
      </c>
      <c r="AF115" s="22">
        <v>2240.1</v>
      </c>
      <c r="AG115" s="22">
        <v>2240.1</v>
      </c>
    </row>
    <row r="116" spans="1:33" x14ac:dyDescent="0.3">
      <c r="A116" s="37" t="s">
        <v>175</v>
      </c>
      <c r="B116" s="37" t="s">
        <v>174</v>
      </c>
      <c r="C116" s="37" t="s">
        <v>93</v>
      </c>
      <c r="D116" s="37" t="s">
        <v>176</v>
      </c>
      <c r="E116" s="37" t="s">
        <v>150</v>
      </c>
      <c r="F116" s="37" t="s">
        <v>546</v>
      </c>
      <c r="G116" s="38">
        <v>9452</v>
      </c>
      <c r="H116" s="38">
        <v>9452</v>
      </c>
      <c r="I116" s="38">
        <v>9452</v>
      </c>
      <c r="J116" s="38">
        <v>9452</v>
      </c>
      <c r="K116" s="38">
        <v>9452</v>
      </c>
      <c r="L116" s="38">
        <v>9452</v>
      </c>
      <c r="M116" s="38">
        <v>9452</v>
      </c>
      <c r="N116" s="38">
        <v>9452</v>
      </c>
      <c r="O116" s="38">
        <v>9452</v>
      </c>
      <c r="P116" s="38">
        <v>9452</v>
      </c>
      <c r="Q116" s="38">
        <v>9452</v>
      </c>
      <c r="R116" s="38">
        <v>9452</v>
      </c>
      <c r="S116" s="38">
        <v>9452</v>
      </c>
      <c r="T116" s="38">
        <v>9452</v>
      </c>
      <c r="U116" s="38">
        <v>9925</v>
      </c>
      <c r="V116" s="38">
        <v>9925</v>
      </c>
      <c r="W116" s="38">
        <v>9925</v>
      </c>
      <c r="X116" s="38">
        <v>9925</v>
      </c>
      <c r="Y116" s="38">
        <v>9925</v>
      </c>
      <c r="Z116" s="38">
        <v>9925</v>
      </c>
      <c r="AA116" s="38">
        <v>9925</v>
      </c>
      <c r="AB116" s="38">
        <v>9925</v>
      </c>
      <c r="AC116" s="38">
        <v>10421</v>
      </c>
      <c r="AD116" s="38">
        <v>10421</v>
      </c>
      <c r="AE116" s="38">
        <v>10421</v>
      </c>
      <c r="AF116" s="38">
        <v>10421</v>
      </c>
      <c r="AG116" s="38">
        <v>10421</v>
      </c>
    </row>
    <row r="117" spans="1:33" x14ac:dyDescent="0.3">
      <c r="A117" s="21" t="s">
        <v>134</v>
      </c>
      <c r="B117" s="21" t="s">
        <v>133</v>
      </c>
      <c r="C117" s="21" t="s">
        <v>43</v>
      </c>
      <c r="D117" s="21" t="s">
        <v>135</v>
      </c>
      <c r="E117" s="21" t="s">
        <v>136</v>
      </c>
      <c r="F117" s="21" t="s">
        <v>546</v>
      </c>
      <c r="G117" s="22">
        <v>16050</v>
      </c>
      <c r="H117" s="22">
        <v>16050</v>
      </c>
      <c r="I117" s="22">
        <v>16050</v>
      </c>
      <c r="J117" s="22">
        <v>16050</v>
      </c>
      <c r="K117" s="22">
        <v>16050</v>
      </c>
      <c r="L117" s="22">
        <v>16050</v>
      </c>
      <c r="M117" s="22">
        <v>16050</v>
      </c>
      <c r="N117" s="22">
        <v>16050</v>
      </c>
      <c r="O117" s="22">
        <v>16050</v>
      </c>
      <c r="P117" s="22">
        <v>16050</v>
      </c>
      <c r="Q117" s="22">
        <v>16050</v>
      </c>
      <c r="R117" s="22">
        <v>16050</v>
      </c>
      <c r="S117" s="22">
        <v>16050</v>
      </c>
      <c r="T117" s="22">
        <v>16050</v>
      </c>
      <c r="U117" s="22">
        <v>16853</v>
      </c>
      <c r="V117" s="22">
        <v>16853</v>
      </c>
      <c r="W117" s="22">
        <v>16853</v>
      </c>
      <c r="X117" s="22">
        <v>16853</v>
      </c>
      <c r="Y117" s="22">
        <v>16853</v>
      </c>
      <c r="Z117" s="22">
        <v>16853</v>
      </c>
      <c r="AA117" s="22">
        <v>16853</v>
      </c>
      <c r="AB117" s="22">
        <v>16853</v>
      </c>
      <c r="AC117" s="22">
        <v>17696</v>
      </c>
      <c r="AD117" s="22">
        <v>17696</v>
      </c>
      <c r="AE117" s="39"/>
      <c r="AF117" s="39"/>
      <c r="AG117" s="39"/>
    </row>
    <row r="118" spans="1:33" x14ac:dyDescent="0.3">
      <c r="A118" s="37" t="s">
        <v>178</v>
      </c>
      <c r="B118" s="37" t="s">
        <v>177</v>
      </c>
      <c r="C118" s="37" t="s">
        <v>93</v>
      </c>
      <c r="D118" s="37" t="s">
        <v>179</v>
      </c>
      <c r="E118" s="37" t="s">
        <v>146</v>
      </c>
      <c r="F118" s="37" t="s">
        <v>546</v>
      </c>
      <c r="G118" s="38">
        <v>9384</v>
      </c>
      <c r="H118" s="38">
        <v>9384</v>
      </c>
      <c r="I118" s="38">
        <v>9384</v>
      </c>
      <c r="J118" s="38">
        <v>9384</v>
      </c>
      <c r="K118" s="38">
        <v>9384</v>
      </c>
      <c r="L118" s="38">
        <v>9384</v>
      </c>
      <c r="M118" s="38">
        <v>9384</v>
      </c>
      <c r="N118" s="38">
        <v>9384</v>
      </c>
      <c r="O118" s="38">
        <v>9384</v>
      </c>
      <c r="P118" s="38">
        <v>9384</v>
      </c>
      <c r="Q118" s="38">
        <v>9384</v>
      </c>
      <c r="R118" s="38">
        <v>9384</v>
      </c>
      <c r="S118" s="38">
        <v>9384</v>
      </c>
      <c r="T118" s="38">
        <v>9384</v>
      </c>
      <c r="U118" s="38">
        <v>9853</v>
      </c>
      <c r="V118" s="38">
        <v>9853</v>
      </c>
      <c r="W118" s="38">
        <v>9853</v>
      </c>
      <c r="X118" s="38">
        <v>9853</v>
      </c>
      <c r="Y118" s="38">
        <v>9853</v>
      </c>
      <c r="Z118" s="38">
        <v>9853</v>
      </c>
      <c r="AA118" s="38">
        <v>9853</v>
      </c>
      <c r="AB118" s="38">
        <v>9853</v>
      </c>
      <c r="AC118" s="38">
        <v>10346</v>
      </c>
      <c r="AD118" s="38">
        <v>10346</v>
      </c>
      <c r="AE118" s="38">
        <v>10346</v>
      </c>
      <c r="AF118" s="38">
        <v>11648</v>
      </c>
      <c r="AG118" s="38">
        <v>11648</v>
      </c>
    </row>
    <row r="119" spans="1:33" x14ac:dyDescent="0.3">
      <c r="A119" s="21" t="s">
        <v>236</v>
      </c>
      <c r="B119" s="21" t="s">
        <v>235</v>
      </c>
      <c r="C119" s="21" t="s">
        <v>43</v>
      </c>
      <c r="D119" s="21" t="s">
        <v>237</v>
      </c>
      <c r="E119" s="21" t="s">
        <v>234</v>
      </c>
      <c r="F119" s="21" t="s">
        <v>549</v>
      </c>
      <c r="G119" s="22">
        <v>12812</v>
      </c>
      <c r="H119" s="22">
        <v>12812</v>
      </c>
      <c r="I119" s="22">
        <v>12812</v>
      </c>
      <c r="J119" s="22">
        <v>12812</v>
      </c>
      <c r="K119" s="22">
        <v>12812</v>
      </c>
      <c r="L119" s="22">
        <v>12812</v>
      </c>
      <c r="M119" s="22">
        <v>12812</v>
      </c>
      <c r="N119" s="22">
        <v>12812</v>
      </c>
      <c r="O119" s="22">
        <v>12812</v>
      </c>
      <c r="P119" s="22">
        <v>12812</v>
      </c>
      <c r="Q119" s="22">
        <v>12812</v>
      </c>
      <c r="R119" s="22">
        <v>12812</v>
      </c>
      <c r="S119" s="22">
        <v>12812</v>
      </c>
      <c r="T119" s="22">
        <v>12812</v>
      </c>
      <c r="U119" s="22">
        <v>13453</v>
      </c>
      <c r="V119" s="22">
        <v>13453</v>
      </c>
      <c r="W119" s="22">
        <v>13453</v>
      </c>
      <c r="X119" s="22">
        <v>13453</v>
      </c>
      <c r="Y119" s="22">
        <v>13453</v>
      </c>
      <c r="Z119" s="22">
        <v>13453</v>
      </c>
      <c r="AA119" s="22">
        <v>13453</v>
      </c>
      <c r="AB119" s="22">
        <v>13453</v>
      </c>
      <c r="AC119" s="22">
        <v>14126</v>
      </c>
      <c r="AD119" s="22">
        <v>14126</v>
      </c>
      <c r="AE119" s="22">
        <v>14126</v>
      </c>
      <c r="AF119" s="22">
        <v>14126</v>
      </c>
      <c r="AG119" s="22">
        <v>14126</v>
      </c>
    </row>
    <row r="120" spans="1:33" x14ac:dyDescent="0.3">
      <c r="A120" s="37" t="s">
        <v>283</v>
      </c>
      <c r="B120" s="37" t="s">
        <v>282</v>
      </c>
      <c r="C120" s="37" t="s">
        <v>93</v>
      </c>
      <c r="D120" s="37" t="s">
        <v>428</v>
      </c>
      <c r="E120" s="37" t="s">
        <v>440</v>
      </c>
      <c r="F120" s="37" t="s">
        <v>545</v>
      </c>
      <c r="G120" s="38">
        <v>7084</v>
      </c>
      <c r="H120" s="38">
        <v>7084</v>
      </c>
      <c r="I120" s="38">
        <v>7084</v>
      </c>
      <c r="J120" s="38">
        <v>7084</v>
      </c>
      <c r="K120" s="38">
        <v>7084</v>
      </c>
      <c r="L120" s="38">
        <v>7084</v>
      </c>
      <c r="M120" s="38">
        <v>7084</v>
      </c>
      <c r="N120" s="38">
        <v>7084</v>
      </c>
      <c r="O120" s="38">
        <v>7084</v>
      </c>
      <c r="P120" s="38">
        <v>7084</v>
      </c>
      <c r="Q120" s="38">
        <v>8334</v>
      </c>
      <c r="R120" s="38">
        <v>9168</v>
      </c>
      <c r="S120" s="38">
        <v>9168</v>
      </c>
      <c r="T120" s="38">
        <v>9168</v>
      </c>
      <c r="U120" s="38">
        <v>9626</v>
      </c>
      <c r="V120" s="38">
        <v>8751</v>
      </c>
      <c r="W120" s="38">
        <v>8751</v>
      </c>
      <c r="X120" s="38">
        <v>8751</v>
      </c>
      <c r="Y120" s="38">
        <v>8751</v>
      </c>
      <c r="Z120" s="38">
        <v>8751</v>
      </c>
      <c r="AA120" s="38">
        <v>8751</v>
      </c>
      <c r="AB120" s="38">
        <v>8751</v>
      </c>
      <c r="AC120" s="39"/>
      <c r="AD120" s="39"/>
      <c r="AE120" s="39"/>
      <c r="AF120" s="39"/>
      <c r="AG120" s="39"/>
    </row>
    <row r="121" spans="1:33" x14ac:dyDescent="0.3">
      <c r="A121" s="21" t="s">
        <v>663</v>
      </c>
      <c r="B121" s="21" t="s">
        <v>662</v>
      </c>
      <c r="C121" s="21" t="s">
        <v>7</v>
      </c>
      <c r="D121" s="21" t="s">
        <v>664</v>
      </c>
      <c r="E121" s="21" t="s">
        <v>146</v>
      </c>
      <c r="F121" s="21" t="s">
        <v>132</v>
      </c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22">
        <v>17500</v>
      </c>
    </row>
    <row r="122" spans="1:33" x14ac:dyDescent="0.3">
      <c r="A122" s="37" t="s">
        <v>451</v>
      </c>
      <c r="B122" s="37" t="s">
        <v>452</v>
      </c>
      <c r="C122" s="37" t="s">
        <v>43</v>
      </c>
      <c r="D122" s="37" t="s">
        <v>426</v>
      </c>
      <c r="E122" s="37" t="s">
        <v>443</v>
      </c>
      <c r="F122" s="37" t="s">
        <v>545</v>
      </c>
      <c r="G122" s="39"/>
      <c r="H122" s="39"/>
      <c r="I122" s="39"/>
      <c r="J122" s="39"/>
      <c r="K122" s="39"/>
      <c r="L122" s="39"/>
      <c r="M122" s="38">
        <v>13366</v>
      </c>
      <c r="N122" s="38">
        <v>13366</v>
      </c>
      <c r="O122" s="38">
        <v>13366</v>
      </c>
      <c r="P122" s="38">
        <v>13366</v>
      </c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</row>
    <row r="123" spans="1:33" x14ac:dyDescent="0.3">
      <c r="A123" s="21" t="s">
        <v>42</v>
      </c>
      <c r="B123" s="21" t="s">
        <v>41</v>
      </c>
      <c r="C123" s="21" t="s">
        <v>43</v>
      </c>
      <c r="D123" s="21" t="s">
        <v>44</v>
      </c>
      <c r="E123" s="21" t="s">
        <v>45</v>
      </c>
      <c r="F123" s="21" t="s">
        <v>547</v>
      </c>
      <c r="G123" s="22">
        <v>14375</v>
      </c>
      <c r="H123" s="22">
        <v>14375</v>
      </c>
      <c r="I123" s="22">
        <v>14375</v>
      </c>
      <c r="J123" s="22">
        <v>14375</v>
      </c>
      <c r="K123" s="22">
        <v>14375</v>
      </c>
      <c r="L123" s="22">
        <v>14375</v>
      </c>
      <c r="M123" s="22">
        <v>14375</v>
      </c>
      <c r="N123" s="22">
        <v>14375</v>
      </c>
      <c r="O123" s="22">
        <v>14375</v>
      </c>
      <c r="P123" s="22">
        <v>14375</v>
      </c>
      <c r="Q123" s="22">
        <v>14375</v>
      </c>
      <c r="R123" s="22">
        <v>14375</v>
      </c>
      <c r="S123" s="22">
        <v>14375</v>
      </c>
      <c r="T123" s="22">
        <v>14375</v>
      </c>
      <c r="U123" s="22">
        <v>15094</v>
      </c>
      <c r="V123" s="22">
        <v>15094</v>
      </c>
      <c r="W123" s="22">
        <v>15094</v>
      </c>
      <c r="X123" s="22">
        <v>15094</v>
      </c>
      <c r="Y123" s="22">
        <v>15094</v>
      </c>
      <c r="Z123" s="22">
        <v>15094</v>
      </c>
      <c r="AA123" s="22">
        <v>15094</v>
      </c>
      <c r="AB123" s="22">
        <v>15094</v>
      </c>
      <c r="AC123" s="22">
        <v>15849</v>
      </c>
      <c r="AD123" s="22">
        <v>15849</v>
      </c>
      <c r="AE123" s="22">
        <v>15849</v>
      </c>
      <c r="AF123" s="22">
        <v>15849</v>
      </c>
      <c r="AG123" s="22">
        <v>15849</v>
      </c>
    </row>
    <row r="124" spans="1:33" x14ac:dyDescent="0.3">
      <c r="A124" s="37" t="s">
        <v>29</v>
      </c>
      <c r="B124" s="37" t="s">
        <v>28</v>
      </c>
      <c r="C124" s="37" t="s">
        <v>7</v>
      </c>
      <c r="D124" s="37" t="s">
        <v>30</v>
      </c>
      <c r="E124" s="37" t="s">
        <v>31</v>
      </c>
      <c r="F124" s="37" t="s">
        <v>547</v>
      </c>
      <c r="G124" s="39"/>
      <c r="H124" s="39"/>
      <c r="I124" s="39"/>
      <c r="J124" s="39"/>
      <c r="K124" s="39"/>
      <c r="L124" s="38">
        <v>16236</v>
      </c>
      <c r="M124" s="38">
        <v>16236</v>
      </c>
      <c r="N124" s="38">
        <v>16236</v>
      </c>
      <c r="O124" s="38">
        <v>16236</v>
      </c>
      <c r="P124" s="38">
        <v>16236</v>
      </c>
      <c r="Q124" s="38">
        <v>16236</v>
      </c>
      <c r="R124" s="38">
        <v>16236</v>
      </c>
      <c r="S124" s="38">
        <v>16236</v>
      </c>
      <c r="T124" s="38">
        <v>16236</v>
      </c>
      <c r="U124" s="38">
        <v>16236</v>
      </c>
      <c r="V124" s="38">
        <v>16236</v>
      </c>
      <c r="W124" s="38">
        <v>16236</v>
      </c>
      <c r="X124" s="38">
        <v>16236</v>
      </c>
      <c r="Y124" s="38">
        <v>16236</v>
      </c>
      <c r="Z124" s="38">
        <v>16236</v>
      </c>
      <c r="AA124" s="38">
        <v>16236</v>
      </c>
      <c r="AB124" s="38">
        <v>16236</v>
      </c>
      <c r="AC124" s="38">
        <v>17900</v>
      </c>
      <c r="AD124" s="38">
        <v>17900</v>
      </c>
      <c r="AE124" s="38">
        <v>17900</v>
      </c>
      <c r="AF124" s="38">
        <v>17900</v>
      </c>
      <c r="AG124" s="38">
        <v>17900</v>
      </c>
    </row>
    <row r="125" spans="1:33" x14ac:dyDescent="0.3">
      <c r="A125" s="21" t="s">
        <v>47</v>
      </c>
      <c r="B125" s="21" t="s">
        <v>46</v>
      </c>
      <c r="C125" s="21" t="s">
        <v>43</v>
      </c>
      <c r="D125" s="21" t="s">
        <v>48</v>
      </c>
      <c r="E125" s="21" t="s">
        <v>17</v>
      </c>
      <c r="F125" s="21" t="s">
        <v>547</v>
      </c>
      <c r="G125" s="22">
        <v>12694</v>
      </c>
      <c r="H125" s="22">
        <v>12694</v>
      </c>
      <c r="I125" s="22">
        <v>12694</v>
      </c>
      <c r="J125" s="22">
        <v>12694</v>
      </c>
      <c r="K125" s="22">
        <v>12694</v>
      </c>
      <c r="L125" s="22">
        <v>12694</v>
      </c>
      <c r="M125" s="22">
        <v>12694</v>
      </c>
      <c r="N125" s="22">
        <v>12694</v>
      </c>
      <c r="O125" s="22">
        <v>12694</v>
      </c>
      <c r="P125" s="22">
        <v>12694</v>
      </c>
      <c r="Q125" s="22">
        <v>12694</v>
      </c>
      <c r="R125" s="22">
        <v>12694</v>
      </c>
      <c r="S125" s="22">
        <v>12694</v>
      </c>
      <c r="T125" s="22">
        <v>12694</v>
      </c>
      <c r="U125" s="22">
        <v>13329</v>
      </c>
      <c r="V125" s="22">
        <v>13329</v>
      </c>
      <c r="W125" s="22">
        <v>13329</v>
      </c>
      <c r="X125" s="22">
        <v>13329</v>
      </c>
      <c r="Y125" s="22">
        <v>13329</v>
      </c>
      <c r="Z125" s="22">
        <v>13329</v>
      </c>
      <c r="AA125" s="22">
        <v>13329</v>
      </c>
      <c r="AB125" s="22">
        <v>13329</v>
      </c>
      <c r="AC125" s="22">
        <v>13995</v>
      </c>
      <c r="AD125" s="22">
        <v>13995</v>
      </c>
      <c r="AE125" s="22">
        <v>6997.5</v>
      </c>
      <c r="AF125" s="22">
        <v>6997.5</v>
      </c>
      <c r="AG125" s="22">
        <v>6997.5</v>
      </c>
    </row>
    <row r="126" spans="1:33" x14ac:dyDescent="0.3">
      <c r="A126" s="37" t="s">
        <v>121</v>
      </c>
      <c r="B126" s="37" t="s">
        <v>120</v>
      </c>
      <c r="C126" s="37" t="s">
        <v>93</v>
      </c>
      <c r="D126" s="37" t="s">
        <v>456</v>
      </c>
      <c r="E126" s="37" t="s">
        <v>123</v>
      </c>
      <c r="F126" s="37" t="s">
        <v>547</v>
      </c>
      <c r="G126" s="39"/>
      <c r="H126" s="39"/>
      <c r="I126" s="39"/>
      <c r="J126" s="39"/>
      <c r="K126" s="39"/>
      <c r="L126" s="39"/>
      <c r="M126" s="39"/>
      <c r="N126" s="38">
        <v>6250</v>
      </c>
      <c r="O126" s="38">
        <v>6250</v>
      </c>
      <c r="P126" s="38">
        <v>6250</v>
      </c>
      <c r="Q126" s="38">
        <v>6250</v>
      </c>
      <c r="R126" s="38">
        <v>7955</v>
      </c>
      <c r="S126" s="38">
        <v>7955</v>
      </c>
      <c r="T126" s="38">
        <v>7955</v>
      </c>
      <c r="U126" s="38">
        <v>7955</v>
      </c>
      <c r="V126" s="38">
        <v>7955</v>
      </c>
      <c r="W126" s="38">
        <v>7955</v>
      </c>
      <c r="X126" s="38">
        <v>7955</v>
      </c>
      <c r="Y126" s="38">
        <v>3977.5</v>
      </c>
      <c r="Z126" s="38">
        <v>3977.5</v>
      </c>
      <c r="AA126" s="38">
        <v>3977.5</v>
      </c>
      <c r="AB126" s="38">
        <v>3977.5</v>
      </c>
      <c r="AC126" s="38">
        <v>4176.5</v>
      </c>
      <c r="AD126" s="38">
        <v>4176.5</v>
      </c>
      <c r="AE126" s="38">
        <v>6264.75</v>
      </c>
      <c r="AF126" s="38">
        <v>6264.75</v>
      </c>
      <c r="AG126" s="38">
        <v>6264.75</v>
      </c>
    </row>
    <row r="127" spans="1:33" x14ac:dyDescent="0.3">
      <c r="A127" s="21" t="s">
        <v>226</v>
      </c>
      <c r="B127" s="21" t="s">
        <v>225</v>
      </c>
      <c r="C127" s="21" t="s">
        <v>66</v>
      </c>
      <c r="D127" s="21" t="s">
        <v>227</v>
      </c>
      <c r="E127" s="21" t="s">
        <v>219</v>
      </c>
      <c r="F127" s="21" t="s">
        <v>219</v>
      </c>
      <c r="G127" s="22">
        <v>9198</v>
      </c>
      <c r="H127" s="22">
        <v>9198</v>
      </c>
      <c r="I127" s="22">
        <v>9198</v>
      </c>
      <c r="J127" s="22">
        <v>9198</v>
      </c>
      <c r="K127" s="22">
        <v>9198</v>
      </c>
      <c r="L127" s="22">
        <v>9198</v>
      </c>
      <c r="M127" s="22">
        <v>9198</v>
      </c>
      <c r="N127" s="22">
        <v>9198</v>
      </c>
      <c r="O127" s="22">
        <v>9198</v>
      </c>
      <c r="P127" s="22">
        <v>9198</v>
      </c>
      <c r="Q127" s="22">
        <v>9198</v>
      </c>
      <c r="R127" s="22">
        <v>9198</v>
      </c>
      <c r="S127" s="22">
        <v>9198</v>
      </c>
      <c r="T127" s="22">
        <v>9198</v>
      </c>
      <c r="U127" s="22">
        <v>9658</v>
      </c>
      <c r="V127" s="22">
        <v>9658</v>
      </c>
      <c r="W127" s="22">
        <v>9658</v>
      </c>
      <c r="X127" s="22">
        <v>9658</v>
      </c>
      <c r="Y127" s="22">
        <v>9658</v>
      </c>
      <c r="Z127" s="22">
        <v>9658</v>
      </c>
      <c r="AA127" s="22">
        <v>9658</v>
      </c>
      <c r="AB127" s="22">
        <v>9658</v>
      </c>
      <c r="AC127" s="22">
        <v>10141</v>
      </c>
      <c r="AD127" s="22">
        <v>10141</v>
      </c>
      <c r="AE127" s="39"/>
      <c r="AF127" s="39"/>
      <c r="AG127" s="39"/>
    </row>
    <row r="128" spans="1:33" x14ac:dyDescent="0.3">
      <c r="A128" s="37" t="s">
        <v>214</v>
      </c>
      <c r="B128" s="37" t="s">
        <v>389</v>
      </c>
      <c r="C128" s="37" t="s">
        <v>66</v>
      </c>
      <c r="D128" s="37" t="s">
        <v>163</v>
      </c>
      <c r="E128" s="37" t="s">
        <v>143</v>
      </c>
      <c r="F128" s="37" t="s">
        <v>546</v>
      </c>
      <c r="G128" s="38">
        <v>9051</v>
      </c>
      <c r="H128" s="38">
        <v>9051</v>
      </c>
      <c r="I128" s="38">
        <v>9051</v>
      </c>
      <c r="J128" s="38">
        <v>9051</v>
      </c>
      <c r="K128" s="38">
        <v>9051</v>
      </c>
      <c r="L128" s="38">
        <v>9051</v>
      </c>
      <c r="M128" s="38">
        <v>9051</v>
      </c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</row>
    <row r="129" spans="1:33" x14ac:dyDescent="0.3">
      <c r="A129" s="21" t="s">
        <v>78</v>
      </c>
      <c r="B129" s="21" t="s">
        <v>257</v>
      </c>
      <c r="C129" s="21" t="s">
        <v>43</v>
      </c>
      <c r="D129" s="21" t="s">
        <v>464</v>
      </c>
      <c r="E129" s="21" t="s">
        <v>465</v>
      </c>
      <c r="F129" s="21" t="s">
        <v>545</v>
      </c>
      <c r="G129" s="22">
        <v>10912</v>
      </c>
      <c r="H129" s="22">
        <v>10912</v>
      </c>
      <c r="I129" s="22">
        <v>10912</v>
      </c>
      <c r="J129" s="22">
        <v>10912</v>
      </c>
      <c r="K129" s="22">
        <v>10912</v>
      </c>
      <c r="L129" s="22">
        <v>10912</v>
      </c>
      <c r="M129" s="22">
        <v>10912</v>
      </c>
      <c r="N129" s="22">
        <v>10912</v>
      </c>
      <c r="O129" s="22">
        <v>10912</v>
      </c>
      <c r="P129" s="22">
        <v>10912</v>
      </c>
      <c r="Q129" s="22">
        <v>12500</v>
      </c>
      <c r="R129" s="22">
        <v>12500</v>
      </c>
      <c r="S129" s="22">
        <v>12500</v>
      </c>
      <c r="T129" s="22">
        <v>12500</v>
      </c>
      <c r="U129" s="22">
        <v>13125</v>
      </c>
      <c r="V129" s="22">
        <v>13125</v>
      </c>
      <c r="W129" s="22">
        <v>13125</v>
      </c>
      <c r="X129" s="22">
        <v>13125</v>
      </c>
      <c r="Y129" s="22">
        <v>13366</v>
      </c>
      <c r="Z129" s="22">
        <v>13366</v>
      </c>
      <c r="AA129" s="22">
        <v>13366</v>
      </c>
      <c r="AB129" s="22">
        <v>13366</v>
      </c>
      <c r="AC129" s="22">
        <v>14034</v>
      </c>
      <c r="AD129" s="22">
        <v>14034</v>
      </c>
      <c r="AE129" s="22">
        <v>14034</v>
      </c>
      <c r="AF129" s="22">
        <v>14034</v>
      </c>
      <c r="AG129" s="22">
        <v>14034</v>
      </c>
    </row>
    <row r="130" spans="1:33" x14ac:dyDescent="0.3">
      <c r="A130" s="37" t="s">
        <v>390</v>
      </c>
      <c r="B130" s="37" t="s">
        <v>391</v>
      </c>
      <c r="C130" s="37" t="s">
        <v>43</v>
      </c>
      <c r="D130" s="37" t="s">
        <v>429</v>
      </c>
      <c r="E130" s="37" t="s">
        <v>161</v>
      </c>
      <c r="F130" s="37" t="s">
        <v>546</v>
      </c>
      <c r="G130" s="38">
        <v>11591</v>
      </c>
      <c r="H130" s="38">
        <v>11591</v>
      </c>
      <c r="I130" s="38">
        <v>11591</v>
      </c>
      <c r="J130" s="38">
        <v>11591</v>
      </c>
      <c r="K130" s="38">
        <v>11591</v>
      </c>
      <c r="L130" s="38">
        <v>11591</v>
      </c>
      <c r="M130" s="38">
        <v>11591</v>
      </c>
      <c r="N130" s="38">
        <v>11591</v>
      </c>
      <c r="O130" s="38">
        <v>11591</v>
      </c>
      <c r="P130" s="38">
        <v>11591</v>
      </c>
      <c r="Q130" s="38">
        <v>11591</v>
      </c>
      <c r="R130" s="38">
        <v>11591</v>
      </c>
      <c r="S130" s="38">
        <v>11591</v>
      </c>
      <c r="T130" s="38">
        <v>11591</v>
      </c>
      <c r="U130" s="38">
        <v>12171</v>
      </c>
      <c r="V130" s="38">
        <v>12171</v>
      </c>
      <c r="W130" s="38">
        <v>12171</v>
      </c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</row>
    <row r="131" spans="1:33" x14ac:dyDescent="0.3">
      <c r="A131" s="21" t="s">
        <v>100</v>
      </c>
      <c r="B131" s="21" t="s">
        <v>99</v>
      </c>
      <c r="C131" s="21" t="s">
        <v>93</v>
      </c>
      <c r="D131" s="21" t="s">
        <v>101</v>
      </c>
      <c r="E131" s="21" t="s">
        <v>70</v>
      </c>
      <c r="F131" s="21" t="s">
        <v>547</v>
      </c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22">
        <v>6500</v>
      </c>
      <c r="U131" s="22">
        <v>6500</v>
      </c>
      <c r="V131" s="22">
        <v>6500</v>
      </c>
      <c r="W131" s="22">
        <v>6825</v>
      </c>
      <c r="X131" s="22">
        <v>6825</v>
      </c>
      <c r="Y131" s="22">
        <v>6825</v>
      </c>
      <c r="Z131" s="22">
        <v>6825</v>
      </c>
      <c r="AA131" s="22">
        <v>6825</v>
      </c>
      <c r="AB131" s="22">
        <v>6825</v>
      </c>
      <c r="AC131" s="22">
        <v>7166</v>
      </c>
      <c r="AD131" s="22">
        <v>7166</v>
      </c>
      <c r="AE131" s="22">
        <v>7166</v>
      </c>
      <c r="AF131" s="22">
        <v>7166</v>
      </c>
      <c r="AG131" s="22">
        <v>7166</v>
      </c>
    </row>
    <row r="132" spans="1:33" x14ac:dyDescent="0.3">
      <c r="A132" s="37" t="s">
        <v>63</v>
      </c>
      <c r="B132" s="37" t="s">
        <v>62</v>
      </c>
      <c r="C132" s="37" t="s">
        <v>66</v>
      </c>
      <c r="D132" s="37" t="s">
        <v>430</v>
      </c>
      <c r="E132" s="37" t="s">
        <v>438</v>
      </c>
      <c r="F132" s="37" t="s">
        <v>547</v>
      </c>
      <c r="G132" s="38">
        <v>7876</v>
      </c>
      <c r="H132" s="38">
        <v>7876</v>
      </c>
      <c r="I132" s="38">
        <v>7876</v>
      </c>
      <c r="J132" s="38">
        <v>8474</v>
      </c>
      <c r="K132" s="38">
        <v>8474</v>
      </c>
      <c r="L132" s="38">
        <v>8474</v>
      </c>
      <c r="M132" s="38">
        <v>8474</v>
      </c>
      <c r="N132" s="38">
        <v>11242</v>
      </c>
      <c r="O132" s="38">
        <v>11242</v>
      </c>
      <c r="P132" s="38">
        <v>11242</v>
      </c>
      <c r="Q132" s="38">
        <v>11242</v>
      </c>
      <c r="R132" s="38">
        <v>11242</v>
      </c>
      <c r="S132" s="38">
        <v>11242</v>
      </c>
      <c r="T132" s="38">
        <v>11242</v>
      </c>
      <c r="U132" s="38">
        <v>11804</v>
      </c>
      <c r="V132" s="38">
        <v>11804</v>
      </c>
      <c r="W132" s="38">
        <v>11804</v>
      </c>
      <c r="X132" s="38">
        <v>11804</v>
      </c>
      <c r="Y132" s="38">
        <v>11804</v>
      </c>
      <c r="Z132" s="38">
        <v>11804</v>
      </c>
      <c r="AA132" s="38">
        <v>11804</v>
      </c>
      <c r="AB132" s="38">
        <v>11804</v>
      </c>
      <c r="AC132" s="38">
        <v>12394</v>
      </c>
      <c r="AD132" s="38">
        <v>12394</v>
      </c>
      <c r="AE132" s="38">
        <v>12394</v>
      </c>
      <c r="AF132" s="38">
        <v>12394</v>
      </c>
      <c r="AG132" s="38">
        <v>12394</v>
      </c>
    </row>
    <row r="133" spans="1:33" x14ac:dyDescent="0.3">
      <c r="A133" s="21" t="s">
        <v>392</v>
      </c>
      <c r="B133" s="21" t="s">
        <v>393</v>
      </c>
      <c r="C133" s="21" t="s">
        <v>66</v>
      </c>
      <c r="D133" s="21" t="s">
        <v>431</v>
      </c>
      <c r="E133" s="21" t="s">
        <v>139</v>
      </c>
      <c r="F133" s="21" t="s">
        <v>546</v>
      </c>
      <c r="G133" s="22">
        <v>11115</v>
      </c>
      <c r="H133" s="22">
        <v>11115</v>
      </c>
      <c r="I133" s="22">
        <v>11115</v>
      </c>
      <c r="J133" s="22">
        <v>11115</v>
      </c>
      <c r="K133" s="22">
        <v>11115</v>
      </c>
      <c r="L133" s="22">
        <v>11115</v>
      </c>
      <c r="M133" s="22">
        <v>11115</v>
      </c>
      <c r="N133" s="22">
        <v>11115</v>
      </c>
      <c r="O133" s="22">
        <v>11115</v>
      </c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</row>
    <row r="134" spans="1:33" x14ac:dyDescent="0.3">
      <c r="A134" s="37" t="s">
        <v>229</v>
      </c>
      <c r="B134" s="37" t="s">
        <v>228</v>
      </c>
      <c r="C134" s="37" t="s">
        <v>66</v>
      </c>
      <c r="D134" s="37" t="s">
        <v>230</v>
      </c>
      <c r="E134" s="37" t="s">
        <v>219</v>
      </c>
      <c r="F134" s="37" t="s">
        <v>219</v>
      </c>
      <c r="G134" s="38">
        <v>8471</v>
      </c>
      <c r="H134" s="38">
        <v>8471</v>
      </c>
      <c r="I134" s="38">
        <v>8471</v>
      </c>
      <c r="J134" s="38">
        <v>8471</v>
      </c>
      <c r="K134" s="38">
        <v>8471</v>
      </c>
      <c r="L134" s="38">
        <v>8471</v>
      </c>
      <c r="M134" s="38">
        <v>8471</v>
      </c>
      <c r="N134" s="38">
        <v>9198</v>
      </c>
      <c r="O134" s="38">
        <v>9198</v>
      </c>
      <c r="P134" s="38">
        <v>9198</v>
      </c>
      <c r="Q134" s="38">
        <v>9198</v>
      </c>
      <c r="R134" s="38">
        <v>9198</v>
      </c>
      <c r="S134" s="38">
        <v>9198</v>
      </c>
      <c r="T134" s="38">
        <v>9198</v>
      </c>
      <c r="U134" s="38">
        <v>9658</v>
      </c>
      <c r="V134" s="38">
        <v>9658</v>
      </c>
      <c r="W134" s="38">
        <v>9658</v>
      </c>
      <c r="X134" s="38">
        <v>9658</v>
      </c>
      <c r="Y134" s="38">
        <v>9658</v>
      </c>
      <c r="Z134" s="38">
        <v>9658</v>
      </c>
      <c r="AA134" s="38">
        <v>9658</v>
      </c>
      <c r="AB134" s="38">
        <v>9658</v>
      </c>
      <c r="AC134" s="38">
        <v>10141</v>
      </c>
      <c r="AD134" s="38">
        <v>10141</v>
      </c>
      <c r="AE134" s="38">
        <v>10141</v>
      </c>
      <c r="AF134" s="38">
        <v>10141</v>
      </c>
      <c r="AG134" s="38">
        <v>10141</v>
      </c>
    </row>
    <row r="135" spans="1:33" x14ac:dyDescent="0.3">
      <c r="A135" s="21" t="s">
        <v>92</v>
      </c>
      <c r="B135" s="21" t="s">
        <v>91</v>
      </c>
      <c r="C135" s="21" t="s">
        <v>93</v>
      </c>
      <c r="D135" s="21" t="s">
        <v>94</v>
      </c>
      <c r="E135" s="21" t="s">
        <v>95</v>
      </c>
      <c r="F135" s="21" t="s">
        <v>547</v>
      </c>
      <c r="G135" s="22">
        <v>6613</v>
      </c>
      <c r="H135" s="22">
        <v>6613</v>
      </c>
      <c r="I135" s="22">
        <v>6613</v>
      </c>
      <c r="J135" s="22">
        <v>6613</v>
      </c>
      <c r="K135" s="22">
        <v>6613</v>
      </c>
      <c r="L135" s="22">
        <v>6613</v>
      </c>
      <c r="M135" s="22">
        <v>6613</v>
      </c>
      <c r="N135" s="22">
        <v>6613</v>
      </c>
      <c r="O135" s="22">
        <v>6613</v>
      </c>
      <c r="P135" s="22">
        <v>6613</v>
      </c>
      <c r="Q135" s="22">
        <v>6613</v>
      </c>
      <c r="R135" s="22">
        <v>6613</v>
      </c>
      <c r="S135" s="22">
        <v>6613</v>
      </c>
      <c r="T135" s="22">
        <v>6613</v>
      </c>
      <c r="U135" s="22">
        <v>6944</v>
      </c>
      <c r="V135" s="22">
        <v>6944</v>
      </c>
      <c r="W135" s="22">
        <v>6944</v>
      </c>
      <c r="X135" s="22">
        <v>6944</v>
      </c>
      <c r="Y135" s="22">
        <v>6944</v>
      </c>
      <c r="Z135" s="22">
        <v>6944</v>
      </c>
      <c r="AA135" s="22">
        <v>6944</v>
      </c>
      <c r="AB135" s="22">
        <v>6944</v>
      </c>
      <c r="AC135" s="22">
        <v>7291</v>
      </c>
      <c r="AD135" s="22">
        <v>7291</v>
      </c>
      <c r="AE135" s="22">
        <v>7291</v>
      </c>
      <c r="AF135" s="22">
        <v>7291</v>
      </c>
      <c r="AG135" s="22">
        <v>7291</v>
      </c>
    </row>
    <row r="136" spans="1:33" x14ac:dyDescent="0.3">
      <c r="A136" s="37" t="s">
        <v>145</v>
      </c>
      <c r="B136" s="37" t="s">
        <v>144</v>
      </c>
      <c r="C136" s="37" t="s">
        <v>462</v>
      </c>
      <c r="D136" s="37" t="s">
        <v>511</v>
      </c>
      <c r="E136" s="37" t="s">
        <v>146</v>
      </c>
      <c r="F136" s="37" t="s">
        <v>546</v>
      </c>
      <c r="G136" s="39"/>
      <c r="H136" s="39"/>
      <c r="I136" s="39"/>
      <c r="J136" s="39"/>
      <c r="K136" s="39"/>
      <c r="L136" s="39"/>
      <c r="M136" s="39"/>
      <c r="N136" s="38">
        <v>12872</v>
      </c>
      <c r="O136" s="38">
        <v>12872</v>
      </c>
      <c r="P136" s="38">
        <v>12872</v>
      </c>
      <c r="Q136" s="38">
        <v>12872</v>
      </c>
      <c r="R136" s="38">
        <v>13111</v>
      </c>
      <c r="S136" s="38">
        <v>13111</v>
      </c>
      <c r="T136" s="38">
        <v>13111</v>
      </c>
      <c r="U136" s="38">
        <v>13111</v>
      </c>
      <c r="V136" s="38">
        <v>13111</v>
      </c>
      <c r="W136" s="38">
        <v>13111</v>
      </c>
      <c r="X136" s="38">
        <v>13111</v>
      </c>
      <c r="Y136" s="38">
        <v>13111</v>
      </c>
      <c r="Z136" s="38">
        <v>13111</v>
      </c>
      <c r="AA136" s="38">
        <v>15000</v>
      </c>
      <c r="AB136" s="38">
        <v>15000</v>
      </c>
      <c r="AC136" s="38">
        <v>15750</v>
      </c>
      <c r="AD136" s="38">
        <v>15750</v>
      </c>
      <c r="AE136" s="38">
        <v>15750</v>
      </c>
      <c r="AF136" s="38">
        <v>15750</v>
      </c>
      <c r="AG136" s="38">
        <v>15750</v>
      </c>
    </row>
    <row r="137" spans="1:33" x14ac:dyDescent="0.3">
      <c r="A137" s="21" t="s">
        <v>239</v>
      </c>
      <c r="B137" s="21" t="s">
        <v>238</v>
      </c>
      <c r="C137" s="21" t="s">
        <v>66</v>
      </c>
      <c r="D137" s="21" t="s">
        <v>240</v>
      </c>
      <c r="E137" s="21" t="s">
        <v>437</v>
      </c>
      <c r="F137" s="21" t="s">
        <v>548</v>
      </c>
      <c r="G137" s="22">
        <v>7951</v>
      </c>
      <c r="H137" s="22">
        <v>7951</v>
      </c>
      <c r="I137" s="22">
        <v>7951</v>
      </c>
      <c r="J137" s="22">
        <v>8368</v>
      </c>
      <c r="K137" s="22">
        <v>8368</v>
      </c>
      <c r="L137" s="22">
        <v>8368</v>
      </c>
      <c r="M137" s="22">
        <v>8368</v>
      </c>
      <c r="N137" s="22">
        <v>8368</v>
      </c>
      <c r="O137" s="22">
        <v>8368</v>
      </c>
      <c r="P137" s="22">
        <v>8368</v>
      </c>
      <c r="Q137" s="22">
        <v>8368</v>
      </c>
      <c r="R137" s="22">
        <v>8368</v>
      </c>
      <c r="S137" s="22">
        <v>8368</v>
      </c>
      <c r="T137" s="22">
        <v>8368</v>
      </c>
      <c r="U137" s="22">
        <v>8786</v>
      </c>
      <c r="V137" s="22">
        <v>8786</v>
      </c>
      <c r="W137" s="22">
        <v>8786</v>
      </c>
      <c r="X137" s="22">
        <v>8786</v>
      </c>
      <c r="Y137" s="22">
        <v>8786</v>
      </c>
      <c r="Z137" s="22">
        <v>8786</v>
      </c>
      <c r="AA137" s="22">
        <v>8786</v>
      </c>
      <c r="AB137" s="22">
        <v>8786</v>
      </c>
      <c r="AC137" s="22">
        <v>9225</v>
      </c>
      <c r="AD137" s="22">
        <v>9225</v>
      </c>
      <c r="AE137" s="22">
        <v>9225</v>
      </c>
      <c r="AF137" s="22">
        <v>9225</v>
      </c>
      <c r="AG137" s="22">
        <v>9225</v>
      </c>
    </row>
    <row r="138" spans="1:33" x14ac:dyDescent="0.3">
      <c r="A138" s="37" t="s">
        <v>239</v>
      </c>
      <c r="B138" s="37" t="s">
        <v>238</v>
      </c>
      <c r="C138" s="37" t="s">
        <v>66</v>
      </c>
      <c r="D138" s="37" t="s">
        <v>484</v>
      </c>
      <c r="E138" s="37" t="s">
        <v>500</v>
      </c>
      <c r="F138" s="37" t="s">
        <v>548</v>
      </c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8">
        <v>1317.9</v>
      </c>
      <c r="X138" s="38">
        <v>1317.9</v>
      </c>
      <c r="Y138" s="38">
        <v>1317.9</v>
      </c>
      <c r="Z138" s="38">
        <v>1317.9</v>
      </c>
      <c r="AA138" s="38">
        <v>1317.9</v>
      </c>
      <c r="AB138" s="38">
        <v>1317.9</v>
      </c>
      <c r="AC138" s="38">
        <v>1317.9</v>
      </c>
      <c r="AD138" s="38">
        <v>1317.9</v>
      </c>
      <c r="AE138" s="38">
        <v>1317.9</v>
      </c>
      <c r="AF138" s="38">
        <v>1317.9</v>
      </c>
      <c r="AG138" s="38">
        <v>1317.9</v>
      </c>
    </row>
    <row r="139" spans="1:33" x14ac:dyDescent="0.3">
      <c r="A139" s="21" t="s">
        <v>394</v>
      </c>
      <c r="B139" s="21" t="s">
        <v>395</v>
      </c>
      <c r="C139" s="21" t="s">
        <v>43</v>
      </c>
      <c r="D139" s="21" t="s">
        <v>432</v>
      </c>
      <c r="E139" s="21" t="s">
        <v>139</v>
      </c>
      <c r="F139" s="21" t="s">
        <v>546</v>
      </c>
      <c r="G139" s="22">
        <v>13593</v>
      </c>
      <c r="H139" s="22">
        <v>13593</v>
      </c>
      <c r="I139" s="22">
        <v>13593</v>
      </c>
      <c r="J139" s="22">
        <v>14990</v>
      </c>
      <c r="K139" s="22">
        <v>14990</v>
      </c>
      <c r="L139" s="22">
        <v>14990</v>
      </c>
      <c r="M139" s="22">
        <v>14990</v>
      </c>
      <c r="N139" s="22">
        <v>14990</v>
      </c>
      <c r="O139" s="22">
        <v>14990</v>
      </c>
      <c r="P139" s="22">
        <v>14990</v>
      </c>
      <c r="Q139" s="22">
        <v>14990</v>
      </c>
      <c r="R139" s="22">
        <v>14990</v>
      </c>
      <c r="S139" s="22">
        <v>14990</v>
      </c>
      <c r="T139" s="22">
        <v>14990</v>
      </c>
      <c r="U139" s="22">
        <v>15740</v>
      </c>
      <c r="V139" s="22">
        <v>15740</v>
      </c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</row>
    <row r="140" spans="1:33" x14ac:dyDescent="0.3">
      <c r="A140" s="37" t="s">
        <v>119</v>
      </c>
      <c r="B140" s="37" t="s">
        <v>263</v>
      </c>
      <c r="C140" s="37" t="s">
        <v>462</v>
      </c>
      <c r="D140" s="37" t="s">
        <v>466</v>
      </c>
      <c r="E140" s="37" t="s">
        <v>467</v>
      </c>
      <c r="F140" s="37" t="s">
        <v>545</v>
      </c>
      <c r="G140" s="38">
        <v>7613</v>
      </c>
      <c r="H140" s="38">
        <v>7613</v>
      </c>
      <c r="I140" s="38">
        <v>7613</v>
      </c>
      <c r="J140" s="38">
        <v>7613</v>
      </c>
      <c r="K140" s="38">
        <v>7613</v>
      </c>
      <c r="L140" s="38">
        <v>7613</v>
      </c>
      <c r="M140" s="38">
        <v>7613</v>
      </c>
      <c r="N140" s="38">
        <v>7613</v>
      </c>
      <c r="O140" s="38">
        <v>7613</v>
      </c>
      <c r="P140" s="38">
        <v>7613</v>
      </c>
      <c r="Q140" s="38">
        <v>7613</v>
      </c>
      <c r="R140" s="38">
        <v>11932</v>
      </c>
      <c r="S140" s="38">
        <v>11932</v>
      </c>
      <c r="T140" s="38">
        <v>11932</v>
      </c>
      <c r="U140" s="38">
        <v>12529</v>
      </c>
      <c r="V140" s="38">
        <v>12529</v>
      </c>
      <c r="W140" s="38">
        <v>12529</v>
      </c>
      <c r="X140" s="38">
        <v>12529</v>
      </c>
      <c r="Y140" s="38">
        <v>12529</v>
      </c>
      <c r="Z140" s="38">
        <v>12529</v>
      </c>
      <c r="AA140" s="38">
        <v>12529</v>
      </c>
      <c r="AB140" s="38">
        <v>12529</v>
      </c>
      <c r="AC140" s="38">
        <v>13155</v>
      </c>
      <c r="AD140" s="38">
        <v>13155</v>
      </c>
      <c r="AE140" s="38">
        <v>13155</v>
      </c>
      <c r="AF140" s="38">
        <v>13155</v>
      </c>
      <c r="AG140" s="38">
        <v>13155</v>
      </c>
    </row>
    <row r="141" spans="1:33" x14ac:dyDescent="0.3">
      <c r="A141" s="21" t="s">
        <v>25</v>
      </c>
      <c r="B141" s="21" t="s">
        <v>24</v>
      </c>
      <c r="C141" s="21" t="s">
        <v>7</v>
      </c>
      <c r="D141" s="21" t="s">
        <v>7</v>
      </c>
      <c r="E141" s="21" t="s">
        <v>27</v>
      </c>
      <c r="F141" s="21" t="s">
        <v>547</v>
      </c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22">
        <v>3046.875</v>
      </c>
      <c r="AC141" s="22">
        <v>3046.875</v>
      </c>
      <c r="AD141" s="22">
        <v>3046.875</v>
      </c>
      <c r="AE141" s="22">
        <v>3046.875</v>
      </c>
      <c r="AF141" s="22">
        <v>3046.875</v>
      </c>
      <c r="AG141" s="22">
        <v>3046.875</v>
      </c>
    </row>
    <row r="142" spans="1:33" x14ac:dyDescent="0.3">
      <c r="A142" s="37" t="s">
        <v>25</v>
      </c>
      <c r="B142" s="37" t="s">
        <v>24</v>
      </c>
      <c r="C142" s="37" t="s">
        <v>7</v>
      </c>
      <c r="D142" s="37" t="s">
        <v>26</v>
      </c>
      <c r="E142" s="37" t="s">
        <v>27</v>
      </c>
      <c r="F142" s="37" t="s">
        <v>547</v>
      </c>
      <c r="G142" s="39"/>
      <c r="H142" s="39"/>
      <c r="I142" s="39"/>
      <c r="J142" s="39"/>
      <c r="K142" s="39"/>
      <c r="L142" s="39"/>
      <c r="M142" s="38">
        <v>16250</v>
      </c>
      <c r="N142" s="38">
        <v>16250</v>
      </c>
      <c r="O142" s="38">
        <v>16250</v>
      </c>
      <c r="P142" s="38">
        <v>16250</v>
      </c>
      <c r="Q142" s="38">
        <v>16250</v>
      </c>
      <c r="R142" s="38">
        <v>16250</v>
      </c>
      <c r="S142" s="38">
        <v>16250</v>
      </c>
      <c r="T142" s="38">
        <v>16250</v>
      </c>
      <c r="U142" s="38">
        <v>16250</v>
      </c>
      <c r="V142" s="38">
        <v>16250</v>
      </c>
      <c r="W142" s="38">
        <v>16250</v>
      </c>
      <c r="X142" s="38">
        <v>16250</v>
      </c>
      <c r="Y142" s="38">
        <v>16250</v>
      </c>
      <c r="Z142" s="38">
        <v>16250</v>
      </c>
      <c r="AA142" s="38">
        <v>16250</v>
      </c>
      <c r="AB142" s="38">
        <v>16250</v>
      </c>
      <c r="AC142" s="38">
        <v>17063</v>
      </c>
      <c r="AD142" s="38">
        <v>17063</v>
      </c>
      <c r="AE142" s="38">
        <v>17063</v>
      </c>
      <c r="AF142" s="38">
        <v>17063</v>
      </c>
      <c r="AG142" s="38">
        <v>17063</v>
      </c>
    </row>
    <row r="143" spans="1:33" x14ac:dyDescent="0.3">
      <c r="A143" s="21" t="s">
        <v>57</v>
      </c>
      <c r="B143" s="21" t="s">
        <v>56</v>
      </c>
      <c r="C143" s="21" t="s">
        <v>43</v>
      </c>
      <c r="D143" s="21" t="s">
        <v>58</v>
      </c>
      <c r="E143" s="21" t="s">
        <v>9</v>
      </c>
      <c r="F143" s="21" t="s">
        <v>547</v>
      </c>
      <c r="G143" s="22">
        <v>9695</v>
      </c>
      <c r="H143" s="22">
        <v>9695</v>
      </c>
      <c r="I143" s="22">
        <v>9695</v>
      </c>
      <c r="J143" s="22">
        <v>9695</v>
      </c>
      <c r="K143" s="22">
        <v>9695</v>
      </c>
      <c r="L143" s="22">
        <v>9695</v>
      </c>
      <c r="M143" s="22">
        <v>9695</v>
      </c>
      <c r="N143" s="22">
        <v>9695</v>
      </c>
      <c r="O143" s="22">
        <v>9695</v>
      </c>
      <c r="P143" s="22">
        <v>9695</v>
      </c>
      <c r="Q143" s="22">
        <v>9695</v>
      </c>
      <c r="R143" s="22">
        <v>9695</v>
      </c>
      <c r="S143" s="22">
        <v>9695</v>
      </c>
      <c r="T143" s="22">
        <v>9695</v>
      </c>
      <c r="U143" s="22">
        <v>10180</v>
      </c>
      <c r="V143" s="22">
        <v>12216</v>
      </c>
      <c r="W143" s="22">
        <v>12216</v>
      </c>
      <c r="X143" s="22">
        <v>12216</v>
      </c>
      <c r="Y143" s="22">
        <v>12216</v>
      </c>
      <c r="Z143" s="22">
        <v>12216</v>
      </c>
      <c r="AA143" s="22">
        <v>12216</v>
      </c>
      <c r="AB143" s="22">
        <v>12216</v>
      </c>
      <c r="AC143" s="22">
        <v>12827</v>
      </c>
      <c r="AD143" s="22">
        <v>12827</v>
      </c>
      <c r="AE143" s="22">
        <v>12827</v>
      </c>
      <c r="AF143" s="22">
        <v>12827</v>
      </c>
      <c r="AG143" s="22">
        <v>12827</v>
      </c>
    </row>
    <row r="144" spans="1:33" x14ac:dyDescent="0.3">
      <c r="A144" s="37" t="s">
        <v>325</v>
      </c>
      <c r="B144" s="37" t="s">
        <v>324</v>
      </c>
      <c r="C144" s="37" t="s">
        <v>66</v>
      </c>
      <c r="D144" s="37" t="s">
        <v>326</v>
      </c>
      <c r="E144" s="37" t="s">
        <v>319</v>
      </c>
      <c r="F144" s="37" t="s">
        <v>548</v>
      </c>
      <c r="G144" s="38">
        <v>7818</v>
      </c>
      <c r="H144" s="38">
        <v>7818</v>
      </c>
      <c r="I144" s="38">
        <v>7818</v>
      </c>
      <c r="J144" s="38">
        <v>7818</v>
      </c>
      <c r="K144" s="38">
        <v>7818</v>
      </c>
      <c r="L144" s="38">
        <v>7818</v>
      </c>
      <c r="M144" s="38">
        <v>7818</v>
      </c>
      <c r="N144" s="38">
        <v>7818</v>
      </c>
      <c r="O144" s="38">
        <v>7818</v>
      </c>
      <c r="P144" s="38">
        <v>7818</v>
      </c>
      <c r="Q144" s="38">
        <v>7818</v>
      </c>
      <c r="R144" s="38">
        <v>7818</v>
      </c>
      <c r="S144" s="38">
        <v>7818</v>
      </c>
      <c r="T144" s="38">
        <v>7818</v>
      </c>
      <c r="U144" s="38">
        <v>8209</v>
      </c>
      <c r="V144" s="38">
        <v>8209</v>
      </c>
      <c r="W144" s="38">
        <v>8209</v>
      </c>
      <c r="X144" s="38">
        <v>8209</v>
      </c>
      <c r="Y144" s="38">
        <v>8209</v>
      </c>
      <c r="Z144" s="38">
        <v>8209</v>
      </c>
      <c r="AA144" s="38">
        <v>8209</v>
      </c>
      <c r="AB144" s="38">
        <v>8209</v>
      </c>
      <c r="AC144" s="38">
        <v>8619</v>
      </c>
      <c r="AD144" s="38">
        <v>8619</v>
      </c>
      <c r="AE144" s="38">
        <v>8619</v>
      </c>
      <c r="AF144" s="38">
        <v>8619</v>
      </c>
      <c r="AG144" s="38">
        <v>8619</v>
      </c>
    </row>
    <row r="145" spans="1:33" x14ac:dyDescent="0.3">
      <c r="A145" s="21" t="s">
        <v>15</v>
      </c>
      <c r="B145" s="21" t="s">
        <v>14</v>
      </c>
      <c r="C145" s="21" t="s">
        <v>7</v>
      </c>
      <c r="D145" s="21" t="s">
        <v>16</v>
      </c>
      <c r="E145" s="21" t="s">
        <v>17</v>
      </c>
      <c r="F145" s="21" t="s">
        <v>547</v>
      </c>
      <c r="G145" s="22">
        <v>17302</v>
      </c>
      <c r="H145" s="22">
        <v>17302</v>
      </c>
      <c r="I145" s="22">
        <v>17302</v>
      </c>
      <c r="J145" s="22">
        <v>17302</v>
      </c>
      <c r="K145" s="22">
        <v>17302</v>
      </c>
      <c r="L145" s="22">
        <v>17302</v>
      </c>
      <c r="M145" s="22">
        <v>17302</v>
      </c>
      <c r="N145" s="22">
        <v>17302</v>
      </c>
      <c r="O145" s="22">
        <v>17302</v>
      </c>
      <c r="P145" s="22">
        <v>17302</v>
      </c>
      <c r="Q145" s="22">
        <v>17302</v>
      </c>
      <c r="R145" s="22">
        <v>17302</v>
      </c>
      <c r="S145" s="22">
        <v>17302</v>
      </c>
      <c r="T145" s="22">
        <v>17302</v>
      </c>
      <c r="U145" s="22">
        <v>18167</v>
      </c>
      <c r="V145" s="22">
        <v>18167</v>
      </c>
      <c r="W145" s="22">
        <v>18167</v>
      </c>
      <c r="X145" s="22">
        <v>18167</v>
      </c>
      <c r="Y145" s="22">
        <v>18167</v>
      </c>
      <c r="Z145" s="22">
        <v>18167</v>
      </c>
      <c r="AA145" s="22">
        <v>18167</v>
      </c>
      <c r="AB145" s="22">
        <v>18167</v>
      </c>
      <c r="AC145" s="22">
        <v>19075</v>
      </c>
      <c r="AD145" s="22">
        <v>19075</v>
      </c>
      <c r="AE145" s="22">
        <v>19075</v>
      </c>
      <c r="AF145" s="22">
        <v>19075</v>
      </c>
      <c r="AG145" s="22">
        <v>19075</v>
      </c>
    </row>
    <row r="146" spans="1:33" x14ac:dyDescent="0.3">
      <c r="A146" s="37" t="s">
        <v>117</v>
      </c>
      <c r="B146" s="37" t="s">
        <v>116</v>
      </c>
      <c r="C146" s="37" t="s">
        <v>93</v>
      </c>
      <c r="D146" s="37" t="s">
        <v>433</v>
      </c>
      <c r="E146" s="37" t="s">
        <v>9</v>
      </c>
      <c r="F146" s="37" t="s">
        <v>547</v>
      </c>
      <c r="G146" s="38">
        <v>5725</v>
      </c>
      <c r="H146" s="38">
        <v>5725</v>
      </c>
      <c r="I146" s="38">
        <v>5725</v>
      </c>
      <c r="J146" s="38">
        <v>5725</v>
      </c>
      <c r="K146" s="38">
        <v>5725</v>
      </c>
      <c r="L146" s="38">
        <v>5725</v>
      </c>
      <c r="M146" s="38">
        <v>6012</v>
      </c>
      <c r="N146" s="38">
        <v>6012</v>
      </c>
      <c r="O146" s="38">
        <v>6012</v>
      </c>
      <c r="P146" s="38">
        <v>6012</v>
      </c>
      <c r="Q146" s="38">
        <v>6012</v>
      </c>
      <c r="R146" s="38">
        <v>6012</v>
      </c>
      <c r="S146" s="38">
        <v>6012</v>
      </c>
      <c r="T146" s="38">
        <v>6012</v>
      </c>
      <c r="U146" s="38">
        <v>6313</v>
      </c>
      <c r="V146" s="38">
        <v>6313</v>
      </c>
      <c r="W146" s="38">
        <v>6313</v>
      </c>
      <c r="X146" s="38">
        <v>6313</v>
      </c>
      <c r="Y146" s="38">
        <v>6313</v>
      </c>
      <c r="Z146" s="38">
        <v>6313</v>
      </c>
      <c r="AA146" s="38">
        <v>6313</v>
      </c>
      <c r="AB146" s="38">
        <v>6313</v>
      </c>
      <c r="AC146" s="38">
        <v>6629</v>
      </c>
      <c r="AD146" s="38">
        <v>6629</v>
      </c>
      <c r="AE146" s="38">
        <v>6629</v>
      </c>
      <c r="AF146" s="38">
        <v>6629</v>
      </c>
      <c r="AG146" s="38">
        <v>6629</v>
      </c>
    </row>
    <row r="147" spans="1:33" x14ac:dyDescent="0.3">
      <c r="A147" s="21" t="s">
        <v>226</v>
      </c>
      <c r="B147" s="21" t="s">
        <v>505</v>
      </c>
      <c r="C147" s="21" t="s">
        <v>7</v>
      </c>
      <c r="D147" s="21" t="s">
        <v>507</v>
      </c>
      <c r="E147" s="21" t="s">
        <v>234</v>
      </c>
      <c r="F147" s="21" t="s">
        <v>549</v>
      </c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22">
        <v>18750</v>
      </c>
      <c r="AA147" s="22">
        <v>18750</v>
      </c>
      <c r="AB147" s="22">
        <v>18750</v>
      </c>
      <c r="AC147" s="22">
        <v>18750</v>
      </c>
      <c r="AD147" s="22">
        <v>18750</v>
      </c>
      <c r="AE147" s="22">
        <v>18750</v>
      </c>
      <c r="AF147" s="22">
        <v>18750</v>
      </c>
      <c r="AG147" s="22">
        <v>18750</v>
      </c>
    </row>
    <row r="148" spans="1:33" x14ac:dyDescent="0.3">
      <c r="A148" s="37" t="s">
        <v>279</v>
      </c>
      <c r="B148" s="37" t="s">
        <v>278</v>
      </c>
      <c r="C148" s="37" t="s">
        <v>66</v>
      </c>
      <c r="D148" s="37" t="s">
        <v>280</v>
      </c>
      <c r="E148" s="37" t="s">
        <v>281</v>
      </c>
      <c r="F148" s="37" t="s">
        <v>545</v>
      </c>
      <c r="G148" s="38">
        <v>8527</v>
      </c>
      <c r="H148" s="38">
        <v>8527</v>
      </c>
      <c r="I148" s="38">
        <v>8527</v>
      </c>
      <c r="J148" s="38">
        <v>8527</v>
      </c>
      <c r="K148" s="38">
        <v>8527</v>
      </c>
      <c r="L148" s="38">
        <v>8527</v>
      </c>
      <c r="M148" s="38">
        <v>8527</v>
      </c>
      <c r="N148" s="38">
        <v>9593</v>
      </c>
      <c r="O148" s="38">
        <v>9593</v>
      </c>
      <c r="P148" s="38">
        <v>9593</v>
      </c>
      <c r="Q148" s="38">
        <v>9593</v>
      </c>
      <c r="R148" s="38">
        <v>9593</v>
      </c>
      <c r="S148" s="38">
        <v>9593</v>
      </c>
      <c r="T148" s="38">
        <v>9593</v>
      </c>
      <c r="U148" s="38">
        <v>8953</v>
      </c>
      <c r="V148" s="38">
        <v>8953</v>
      </c>
      <c r="W148" s="38">
        <v>8953</v>
      </c>
      <c r="X148" s="38">
        <v>8953</v>
      </c>
      <c r="Y148" s="38">
        <v>8953</v>
      </c>
      <c r="Z148" s="38">
        <v>8953</v>
      </c>
      <c r="AA148" s="38">
        <v>8953</v>
      </c>
      <c r="AB148" s="38">
        <v>8953</v>
      </c>
      <c r="AC148" s="38">
        <v>9401</v>
      </c>
      <c r="AD148" s="38">
        <v>9401</v>
      </c>
      <c r="AE148" s="38">
        <v>9401</v>
      </c>
      <c r="AF148" s="38">
        <v>9401</v>
      </c>
      <c r="AG148" s="38">
        <v>9401</v>
      </c>
    </row>
    <row r="149" spans="1:33" x14ac:dyDescent="0.3">
      <c r="A149" s="21" t="s">
        <v>496</v>
      </c>
      <c r="B149" s="21" t="s">
        <v>497</v>
      </c>
      <c r="C149" s="21" t="s">
        <v>93</v>
      </c>
      <c r="D149" s="21" t="s">
        <v>498</v>
      </c>
      <c r="E149" s="21" t="s">
        <v>273</v>
      </c>
      <c r="F149" s="21" t="s">
        <v>545</v>
      </c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22">
        <v>7500</v>
      </c>
      <c r="Z149" s="22">
        <v>7500</v>
      </c>
      <c r="AA149" s="22">
        <v>7500</v>
      </c>
      <c r="AB149" s="22">
        <v>7500</v>
      </c>
      <c r="AC149" s="22">
        <v>7500</v>
      </c>
      <c r="AD149" s="22">
        <v>7500</v>
      </c>
      <c r="AE149" s="22">
        <v>7880</v>
      </c>
      <c r="AF149" s="22">
        <v>7880</v>
      </c>
      <c r="AG149" s="22">
        <v>7880</v>
      </c>
    </row>
    <row r="150" spans="1:33" x14ac:dyDescent="0.3">
      <c r="A150" s="37" t="s">
        <v>60</v>
      </c>
      <c r="B150" s="37" t="s">
        <v>59</v>
      </c>
      <c r="C150" s="37" t="s">
        <v>43</v>
      </c>
      <c r="D150" s="37" t="s">
        <v>61</v>
      </c>
      <c r="E150" s="37" t="s">
        <v>21</v>
      </c>
      <c r="F150" s="37" t="s">
        <v>547</v>
      </c>
      <c r="G150" s="39"/>
      <c r="H150" s="39"/>
      <c r="I150" s="39"/>
      <c r="J150" s="39"/>
      <c r="K150" s="39"/>
      <c r="L150" s="38">
        <v>12002</v>
      </c>
      <c r="M150" s="38">
        <v>12002</v>
      </c>
      <c r="N150" s="38">
        <v>12002</v>
      </c>
      <c r="O150" s="38">
        <v>12002</v>
      </c>
      <c r="P150" s="38">
        <v>12002</v>
      </c>
      <c r="Q150" s="38">
        <v>12002</v>
      </c>
      <c r="R150" s="38">
        <v>12002</v>
      </c>
      <c r="S150" s="38">
        <v>12002</v>
      </c>
      <c r="T150" s="38">
        <v>12002</v>
      </c>
      <c r="U150" s="38">
        <v>12002</v>
      </c>
      <c r="V150" s="38">
        <v>12002</v>
      </c>
      <c r="W150" s="38">
        <v>12002</v>
      </c>
      <c r="X150" s="38">
        <v>12002</v>
      </c>
      <c r="Y150" s="38">
        <v>12002</v>
      </c>
      <c r="Z150" s="38">
        <v>12002</v>
      </c>
      <c r="AA150" s="38">
        <v>12002</v>
      </c>
      <c r="AB150" s="38">
        <v>12002</v>
      </c>
      <c r="AC150" s="38">
        <v>12602</v>
      </c>
      <c r="AD150" s="38">
        <v>12602</v>
      </c>
      <c r="AE150" s="38">
        <v>12602</v>
      </c>
      <c r="AF150" s="38">
        <v>12602</v>
      </c>
      <c r="AG150" s="38">
        <v>12602</v>
      </c>
    </row>
    <row r="151" spans="1:33" x14ac:dyDescent="0.3">
      <c r="A151" s="21" t="s">
        <v>311</v>
      </c>
      <c r="B151" s="21" t="s">
        <v>310</v>
      </c>
      <c r="C151" s="21" t="s">
        <v>93</v>
      </c>
      <c r="D151" s="21" t="s">
        <v>312</v>
      </c>
      <c r="E151" s="21" t="s">
        <v>313</v>
      </c>
      <c r="F151" s="21" t="s">
        <v>545</v>
      </c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22">
        <v>6293</v>
      </c>
      <c r="S151" s="22">
        <v>6293</v>
      </c>
      <c r="T151" s="22">
        <v>6293</v>
      </c>
      <c r="U151" s="22">
        <v>6293</v>
      </c>
      <c r="V151" s="22">
        <v>6293</v>
      </c>
      <c r="W151" s="22">
        <v>6608</v>
      </c>
      <c r="X151" s="22">
        <v>6608</v>
      </c>
      <c r="Y151" s="22">
        <v>6608</v>
      </c>
      <c r="Z151" s="22">
        <v>6608</v>
      </c>
      <c r="AA151" s="22">
        <v>6608</v>
      </c>
      <c r="AB151" s="22">
        <v>6608</v>
      </c>
      <c r="AC151" s="22">
        <v>6938</v>
      </c>
      <c r="AD151" s="22">
        <v>6938</v>
      </c>
      <c r="AE151" s="22">
        <v>6938</v>
      </c>
      <c r="AF151" s="22">
        <v>6938</v>
      </c>
      <c r="AG151" s="22">
        <v>6938</v>
      </c>
    </row>
    <row r="152" spans="1:33" x14ac:dyDescent="0.3">
      <c r="A152" s="37" t="s">
        <v>33</v>
      </c>
      <c r="B152" s="37" t="s">
        <v>32</v>
      </c>
      <c r="C152" s="37" t="s">
        <v>7</v>
      </c>
      <c r="D152" s="37" t="s">
        <v>434</v>
      </c>
      <c r="E152" s="37" t="s">
        <v>34</v>
      </c>
      <c r="F152" s="37" t="s">
        <v>547</v>
      </c>
      <c r="G152" s="38">
        <v>15434</v>
      </c>
      <c r="H152" s="38">
        <v>15434</v>
      </c>
      <c r="I152" s="38">
        <v>15434</v>
      </c>
      <c r="J152" s="38">
        <v>15434</v>
      </c>
      <c r="K152" s="38">
        <v>15434</v>
      </c>
      <c r="L152" s="38">
        <v>15434</v>
      </c>
      <c r="M152" s="38">
        <v>15434</v>
      </c>
      <c r="N152" s="38">
        <v>15434</v>
      </c>
      <c r="O152" s="38">
        <v>15434</v>
      </c>
      <c r="P152" s="38">
        <v>15434</v>
      </c>
      <c r="Q152" s="38">
        <v>15434</v>
      </c>
      <c r="R152" s="38">
        <v>15434</v>
      </c>
      <c r="S152" s="38">
        <v>15434</v>
      </c>
      <c r="T152" s="38">
        <v>15434</v>
      </c>
      <c r="U152" s="38">
        <v>16206</v>
      </c>
      <c r="V152" s="38">
        <v>16206</v>
      </c>
      <c r="W152" s="38">
        <v>16206</v>
      </c>
      <c r="X152" s="38">
        <v>16206</v>
      </c>
      <c r="Y152" s="38">
        <v>16206</v>
      </c>
      <c r="Z152" s="38">
        <v>16206</v>
      </c>
      <c r="AA152" s="38">
        <v>16206</v>
      </c>
      <c r="AB152" s="38">
        <v>16206</v>
      </c>
      <c r="AC152" s="38">
        <v>17016</v>
      </c>
      <c r="AD152" s="38">
        <v>17016</v>
      </c>
      <c r="AE152" s="38">
        <v>17016</v>
      </c>
      <c r="AF152" s="38">
        <v>17016</v>
      </c>
      <c r="AG152" s="38">
        <v>17016</v>
      </c>
    </row>
    <row r="153" spans="1:33" x14ac:dyDescent="0.3">
      <c r="A153" s="21" t="s">
        <v>396</v>
      </c>
      <c r="B153" s="21" t="s">
        <v>397</v>
      </c>
      <c r="C153" s="21" t="s">
        <v>7</v>
      </c>
      <c r="D153" s="21" t="s">
        <v>435</v>
      </c>
      <c r="E153" s="21" t="s">
        <v>444</v>
      </c>
      <c r="F153" s="21" t="s">
        <v>547</v>
      </c>
      <c r="G153" s="22">
        <v>15381</v>
      </c>
      <c r="H153" s="22">
        <v>15381</v>
      </c>
      <c r="I153" s="22">
        <v>15381</v>
      </c>
      <c r="J153" s="22">
        <v>15381</v>
      </c>
      <c r="K153" s="22">
        <v>15381</v>
      </c>
      <c r="L153" s="22">
        <v>15381</v>
      </c>
      <c r="M153" s="22">
        <v>15381</v>
      </c>
      <c r="N153" s="22">
        <v>15381</v>
      </c>
      <c r="O153" s="22">
        <v>16250</v>
      </c>
      <c r="P153" s="22">
        <v>16250</v>
      </c>
      <c r="Q153" s="22">
        <v>16250</v>
      </c>
      <c r="R153" s="22">
        <v>16250</v>
      </c>
      <c r="S153" s="22">
        <v>16250</v>
      </c>
      <c r="T153" s="22">
        <v>16250</v>
      </c>
      <c r="U153" s="22">
        <v>17063</v>
      </c>
      <c r="V153" s="22">
        <v>17063</v>
      </c>
      <c r="W153" s="22">
        <v>17063</v>
      </c>
      <c r="X153" s="22">
        <v>17063</v>
      </c>
      <c r="Y153" s="22">
        <v>17063</v>
      </c>
      <c r="Z153" s="39"/>
      <c r="AA153" s="39"/>
      <c r="AB153" s="39"/>
      <c r="AC153" s="39"/>
      <c r="AD153" s="39"/>
      <c r="AE153" s="39"/>
      <c r="AF153" s="39"/>
      <c r="AG153" s="39"/>
    </row>
    <row r="154" spans="1:33" x14ac:dyDescent="0.3">
      <c r="A154" s="37" t="s">
        <v>214</v>
      </c>
      <c r="B154" s="37" t="s">
        <v>471</v>
      </c>
      <c r="C154" s="37" t="s">
        <v>93</v>
      </c>
      <c r="D154" s="37" t="s">
        <v>215</v>
      </c>
      <c r="E154" s="37" t="s">
        <v>216</v>
      </c>
      <c r="F154" s="37" t="s">
        <v>546</v>
      </c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8">
        <v>6270</v>
      </c>
      <c r="V154" s="38">
        <v>6270</v>
      </c>
      <c r="W154" s="38">
        <v>6270</v>
      </c>
      <c r="X154" s="38">
        <v>6270</v>
      </c>
      <c r="Y154" s="38">
        <v>6270</v>
      </c>
      <c r="Z154" s="38">
        <v>6270</v>
      </c>
      <c r="AA154" s="38">
        <v>6270</v>
      </c>
      <c r="AB154" s="38">
        <v>6270</v>
      </c>
      <c r="AC154" s="38">
        <v>6584</v>
      </c>
      <c r="AD154" s="38">
        <v>6584</v>
      </c>
      <c r="AE154" s="38">
        <v>6584</v>
      </c>
      <c r="AF154" s="38">
        <v>6584</v>
      </c>
      <c r="AG154" s="38">
        <v>6584</v>
      </c>
    </row>
    <row r="155" spans="1:33" x14ac:dyDescent="0.3">
      <c r="A155" s="21" t="s">
        <v>166</v>
      </c>
      <c r="B155" s="21" t="s">
        <v>165</v>
      </c>
      <c r="C155" s="21" t="s">
        <v>66</v>
      </c>
      <c r="D155" s="21" t="s">
        <v>164</v>
      </c>
      <c r="E155" s="21" t="s">
        <v>139</v>
      </c>
      <c r="F155" s="21" t="s">
        <v>546</v>
      </c>
      <c r="G155" s="39"/>
      <c r="H155" s="39"/>
      <c r="I155" s="39"/>
      <c r="J155" s="39"/>
      <c r="K155" s="39"/>
      <c r="L155" s="22">
        <v>10700</v>
      </c>
      <c r="M155" s="22">
        <v>10700</v>
      </c>
      <c r="N155" s="22">
        <v>10700</v>
      </c>
      <c r="O155" s="22">
        <v>10700</v>
      </c>
      <c r="P155" s="22">
        <v>10700</v>
      </c>
      <c r="Q155" s="22">
        <v>10700</v>
      </c>
      <c r="R155" s="22">
        <v>10700</v>
      </c>
      <c r="S155" s="22">
        <v>10700</v>
      </c>
      <c r="T155" s="22">
        <v>10700</v>
      </c>
      <c r="U155" s="22">
        <v>10700</v>
      </c>
      <c r="V155" s="22">
        <v>10700</v>
      </c>
      <c r="W155" s="22">
        <v>10700</v>
      </c>
      <c r="X155" s="22">
        <v>10700</v>
      </c>
      <c r="Y155" s="22">
        <v>10700</v>
      </c>
      <c r="Z155" s="22">
        <v>10700</v>
      </c>
      <c r="AA155" s="22">
        <v>10700</v>
      </c>
      <c r="AB155" s="22">
        <v>10700</v>
      </c>
      <c r="AC155" s="22">
        <v>11235</v>
      </c>
      <c r="AD155" s="22">
        <v>11735</v>
      </c>
      <c r="AE155" s="22">
        <v>11735</v>
      </c>
      <c r="AF155" s="22">
        <v>11735</v>
      </c>
      <c r="AG155" s="22">
        <v>11735</v>
      </c>
    </row>
    <row r="156" spans="1:33" x14ac:dyDescent="0.3">
      <c r="A156" s="37" t="s">
        <v>398</v>
      </c>
      <c r="B156" s="37" t="s">
        <v>399</v>
      </c>
      <c r="C156" s="37" t="s">
        <v>66</v>
      </c>
      <c r="D156" s="37" t="s">
        <v>436</v>
      </c>
      <c r="E156" s="37" t="s">
        <v>146</v>
      </c>
      <c r="F156" s="37" t="s">
        <v>546</v>
      </c>
      <c r="G156" s="38">
        <v>11379</v>
      </c>
      <c r="H156" s="39"/>
      <c r="I156" s="38">
        <v>11379</v>
      </c>
      <c r="J156" s="38">
        <v>11379</v>
      </c>
      <c r="K156" s="38">
        <v>11379</v>
      </c>
      <c r="L156" s="38">
        <v>11379</v>
      </c>
      <c r="M156" s="38">
        <v>11379</v>
      </c>
      <c r="N156" s="38">
        <v>11379</v>
      </c>
      <c r="O156" s="38">
        <v>11379</v>
      </c>
      <c r="P156" s="38">
        <v>11379</v>
      </c>
      <c r="Q156" s="38">
        <v>11379</v>
      </c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</row>
  </sheetData>
  <sheetProtection algorithmName="SHA-512" hashValue="b8TfrZWQ6EBholUijd0W8/0ScmlJQWHSdHxMXBXYFuocmCCSyk63VGobowjixfx73d9WC93jQ2548GNPKbA/WA==" saltValue="F0vCHzTGXBBvwF9B2fuyZg==" spinCount="100000" sheet="1" objects="1" scenarios="1"/>
  <autoFilter ref="A1:B156" xr:uid="{E9D4C860-2BA8-405B-AF9F-8DD737FABE7B}"/>
  <phoneticPr fontId="5" type="noConversion"/>
  <pageMargins left="0.7" right="0.7" top="0.75" bottom="0.75" header="0.3" footer="0.3"/>
  <pageSetup paperSize="3" fitToWidth="0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9A89-4A7D-4171-98BE-9BC6E0A7F394}">
  <dimension ref="A1:BC156"/>
  <sheetViews>
    <sheetView workbookViewId="0">
      <selection activeCell="C5" sqref="C5"/>
    </sheetView>
  </sheetViews>
  <sheetFormatPr defaultRowHeight="14.4" x14ac:dyDescent="0.3"/>
  <cols>
    <col min="1" max="1" width="10.109375" bestFit="1" customWidth="1"/>
    <col min="2" max="2" width="18" bestFit="1" customWidth="1"/>
    <col min="3" max="3" width="26.6640625" bestFit="1" customWidth="1"/>
    <col min="4" max="4" width="83.6640625" bestFit="1" customWidth="1"/>
    <col min="5" max="5" width="64.6640625" bestFit="1" customWidth="1"/>
    <col min="6" max="6" width="23.5546875" bestFit="1" customWidth="1"/>
    <col min="7" max="28" width="15.33203125" bestFit="1" customWidth="1"/>
  </cols>
  <sheetData>
    <row r="1" spans="1:55" s="2" customFormat="1" ht="48" customHeight="1" x14ac:dyDescent="0.3">
      <c r="A1" s="18" t="s">
        <v>1</v>
      </c>
      <c r="B1" s="18" t="s">
        <v>0</v>
      </c>
      <c r="C1" s="18" t="s">
        <v>2</v>
      </c>
      <c r="D1" s="18" t="s">
        <v>3</v>
      </c>
      <c r="E1" s="18" t="s">
        <v>4</v>
      </c>
      <c r="F1" s="18" t="s">
        <v>544</v>
      </c>
      <c r="G1" s="32" t="s">
        <v>515</v>
      </c>
      <c r="H1" s="32" t="s">
        <v>516</v>
      </c>
      <c r="I1" s="32" t="s">
        <v>517</v>
      </c>
      <c r="J1" s="32" t="s">
        <v>518</v>
      </c>
      <c r="K1" s="32" t="s">
        <v>519</v>
      </c>
      <c r="L1" s="32" t="s">
        <v>520</v>
      </c>
      <c r="M1" s="32" t="s">
        <v>521</v>
      </c>
      <c r="N1" s="32" t="s">
        <v>522</v>
      </c>
      <c r="O1" s="32" t="s">
        <v>523</v>
      </c>
      <c r="P1" s="32" t="s">
        <v>524</v>
      </c>
      <c r="Q1" s="32" t="s">
        <v>525</v>
      </c>
      <c r="R1" s="32" t="s">
        <v>526</v>
      </c>
      <c r="S1" s="32" t="s">
        <v>527</v>
      </c>
      <c r="T1" s="32" t="s">
        <v>528</v>
      </c>
      <c r="U1" s="32" t="s">
        <v>529</v>
      </c>
      <c r="V1" s="32" t="s">
        <v>530</v>
      </c>
      <c r="W1" s="32" t="s">
        <v>531</v>
      </c>
      <c r="X1" s="32" t="s">
        <v>532</v>
      </c>
      <c r="Y1" s="32" t="s">
        <v>533</v>
      </c>
      <c r="Z1" s="32" t="s">
        <v>534</v>
      </c>
      <c r="AA1" s="32" t="s">
        <v>535</v>
      </c>
      <c r="AB1" s="32" t="s">
        <v>536</v>
      </c>
      <c r="AC1" s="32" t="s">
        <v>678</v>
      </c>
      <c r="AD1" s="32" t="s">
        <v>679</v>
      </c>
      <c r="AE1" s="32" t="s">
        <v>680</v>
      </c>
      <c r="AF1" s="32" t="s">
        <v>681</v>
      </c>
    </row>
    <row r="2" spans="1:55" x14ac:dyDescent="0.3">
      <c r="A2" s="35" t="s">
        <v>269</v>
      </c>
      <c r="B2" s="35" t="s">
        <v>268</v>
      </c>
      <c r="C2" s="35" t="s">
        <v>462</v>
      </c>
      <c r="D2" s="35" t="s">
        <v>501</v>
      </c>
      <c r="E2" s="35" t="s">
        <v>502</v>
      </c>
      <c r="F2" s="35" t="s">
        <v>545</v>
      </c>
      <c r="G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2" s="36">
        <f>IF((MPP_All_Data5[[#This Row],[Apr 2023 Monthly Rate]]=""),"",(MPP_All_Data5[[#This Row],[May 2023 Monthly Rate]]-MPP_All_Data5[[#This Row],[Apr 2023 Monthly Rate]])/MPP_All_Data5[[#This Row],[Apr 2023 Monthly Rate]])</f>
        <v>8.6737331954498453E-2</v>
      </c>
      <c r="J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2" s="36">
        <f>IF((MPP_All_Data5[[#This Row],[Nov 2023 Monthly Rate]]=""),"",(MPP_All_Data5[[#This Row],[Dec 2023 Monthly Rate]]-MPP_All_Data5[[#This Row],[Nov 2023 Monthly Rate]])/MPP_All_Data5[[#This Row],[Nov 2023 Monthly Rate]])</f>
        <v>0.30890924229808492</v>
      </c>
      <c r="Q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2" s="36">
        <f>IF((MPP_All_Data5[[#This Row],[Mar 2024 Monthly Rate]]=""),"",(MPP_All_Data5[[#This Row],[Apr 2024 Monthly Rate]]-MPP_All_Data5[[#This Row],[Mar 2024 Monthly Rate]])/MPP_All_Data5[[#This Row],[Mar 2024 Monthly Rate]])</f>
        <v>4.9981824790985098E-2</v>
      </c>
      <c r="U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2" s="36">
        <f>IF((MPP_All_Data5[[#This Row],[Nov 2024 Monthly Rate]]=""),"",(MPP_All_Data5[[#This Row],[Dec 2024 Monthly Rate]]-MPP_All_Data5[[#This Row],[Nov 2024 Monthly Rate]])/MPP_All_Data5[[#This Row],[Nov 2024 Monthly Rate]])</f>
        <v>5.0025965033754546E-2</v>
      </c>
      <c r="AC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3" spans="1:55" x14ac:dyDescent="0.3">
      <c r="A3" s="21" t="s">
        <v>254</v>
      </c>
      <c r="B3" s="21" t="s">
        <v>253</v>
      </c>
      <c r="C3" s="21" t="s">
        <v>43</v>
      </c>
      <c r="D3" s="21" t="s">
        <v>255</v>
      </c>
      <c r="E3" s="21" t="s">
        <v>256</v>
      </c>
      <c r="F3" s="21" t="s">
        <v>545</v>
      </c>
      <c r="G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3" s="34">
        <f>IF((MPP_All_Data5[[#This Row],[Mar 2024 Monthly Rate]]=""),"",(MPP_All_Data5[[#This Row],[Apr 2024 Monthly Rate]]-MPP_All_Data5[[#This Row],[Mar 2024 Monthly Rate]])/MPP_All_Data5[[#This Row],[Mar 2024 Monthly Rate]])</f>
        <v>4.9966440450443732E-2</v>
      </c>
      <c r="U3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3" s="34">
        <f>IF((MPP_All_Data5[[#This Row],[Nov 2024 Monthly Rate]]=""),"",(MPP_All_Data5[[#This Row],[Dec 2024 Monthly Rate]]-MPP_All_Data5[[#This Row],[Nov 2024 Monthly Rate]])/MPP_All_Data5[[#This Row],[Nov 2024 Monthly Rate]])</f>
        <v>5.0003551388592943E-2</v>
      </c>
      <c r="AC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4" spans="1:55" x14ac:dyDescent="0.3">
      <c r="A4" s="35" t="s">
        <v>169</v>
      </c>
      <c r="B4" s="35" t="s">
        <v>168</v>
      </c>
      <c r="C4" s="35" t="s">
        <v>66</v>
      </c>
      <c r="D4" s="35" t="s">
        <v>170</v>
      </c>
      <c r="E4" s="35" t="s">
        <v>146</v>
      </c>
      <c r="F4" s="35" t="s">
        <v>546</v>
      </c>
      <c r="G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4" s="36">
        <f>IF((MPP_All_Data5[[#This Row],[Sep 2023 Monthly Rate]]=""),"",(MPP_All_Data5[[#This Row],[Oct 2023 Monthly Rate]]-MPP_All_Data5[[#This Row],[Sep 2023 Monthly Rate]])/MPP_All_Data5[[#This Row],[Sep 2023 Monthly Rate]])</f>
        <v>6.5380733430525959E-2</v>
      </c>
      <c r="O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4" s="36">
        <f>IF((MPP_All_Data5[[#This Row],[Mar 2024 Monthly Rate]]=""),"",(MPP_All_Data5[[#This Row],[Apr 2024 Monthly Rate]]-MPP_All_Data5[[#This Row],[Mar 2024 Monthly Rate]])/MPP_All_Data5[[#This Row],[Mar 2024 Monthly Rate]])</f>
        <v>0.05</v>
      </c>
      <c r="U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4" s="36">
        <f>IF((MPP_All_Data5[[#This Row],[Nov 2024 Monthly Rate]]=""),"",(MPP_All_Data5[[#This Row],[Dec 2024 Monthly Rate]]-MPP_All_Data5[[#This Row],[Nov 2024 Monthly Rate]])/MPP_All_Data5[[#This Row],[Nov 2024 Monthly Rate]])</f>
        <v>5.0025062656641604E-2</v>
      </c>
      <c r="AC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4" s="36">
        <f>IF((MPP_All_Data5[[#This Row],[Jan 2025 Monthly Rate]]=""),"",(MPP_All_Data5[[#This Row],[Feb 2025 Monthly Rate]]-MPP_All_Data5[[#This Row],[Jan 2025 Monthly Rate]])/MPP_All_Data5[[#This Row],[Jan 2025 Monthly Rate]])</f>
        <v>-1</v>
      </c>
      <c r="AE4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4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5" spans="1:55" x14ac:dyDescent="0.3">
      <c r="A5" s="21" t="s">
        <v>287</v>
      </c>
      <c r="B5" s="21" t="s">
        <v>286</v>
      </c>
      <c r="C5" s="21" t="s">
        <v>93</v>
      </c>
      <c r="D5" s="21" t="s">
        <v>400</v>
      </c>
      <c r="E5" s="21" t="s">
        <v>256</v>
      </c>
      <c r="F5" s="21" t="s">
        <v>545</v>
      </c>
      <c r="G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5" s="34">
        <f>IF((MPP_All_Data5[[#This Row],[Apr 2023 Monthly Rate]]=""),"",(MPP_All_Data5[[#This Row],[May 2023 Monthly Rate]]-MPP_All_Data5[[#This Row],[Apr 2023 Monthly Rate]])/MPP_All_Data5[[#This Row],[Apr 2023 Monthly Rate]])</f>
        <v>0.31674135723431496</v>
      </c>
      <c r="J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5" s="34">
        <f>IF((MPP_All_Data5[[#This Row],[Aug 2023 Monthly Rate]]=""),"",(MPP_All_Data5[[#This Row],[Sep 2023 Monthly Rate]]-MPP_All_Data5[[#This Row],[Aug 2023 Monthly Rate]])/MPP_All_Data5[[#This Row],[Aug 2023 Monthly Rate]])</f>
        <v>0.12495441837850979</v>
      </c>
      <c r="N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5" s="34">
        <f>IF((MPP_All_Data5[[#This Row],[Mar 2024 Monthly Rate]]=""),"",(MPP_All_Data5[[#This Row],[Apr 2024 Monthly Rate]]-MPP_All_Data5[[#This Row],[Mar 2024 Monthly Rate]])/MPP_All_Data5[[#This Row],[Mar 2024 Monthly Rate]])</f>
        <v>-6.6666666666666666E-2</v>
      </c>
      <c r="U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5" s="34">
        <f>IF((MPP_All_Data5[[#This Row],[Nov 2024 Monthly Rate]]=""),"",(MPP_All_Data5[[#This Row],[Dec 2024 Monthly Rate]]-MPP_All_Data5[[#This Row],[Nov 2024 Monthly Rate]])/MPP_All_Data5[[#This Row],[Nov 2024 Monthly Rate]])</f>
        <v>5.0011576753878212E-2</v>
      </c>
      <c r="AC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6" spans="1:55" x14ac:dyDescent="0.3">
      <c r="A6" s="35" t="s">
        <v>82</v>
      </c>
      <c r="B6" s="35" t="s">
        <v>81</v>
      </c>
      <c r="C6" s="35" t="s">
        <v>93</v>
      </c>
      <c r="D6" s="35" t="s">
        <v>401</v>
      </c>
      <c r="E6" s="35" t="s">
        <v>83</v>
      </c>
      <c r="F6" s="35" t="s">
        <v>547</v>
      </c>
      <c r="G6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6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6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6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6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6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6" s="36">
        <f>IF((MPP_All_Data5[[#This Row],[Feb 2024 Monthly Rate]]=""),"",(MPP_All_Data5[[#This Row],[Mar 2024 Monthly Rate]]-MPP_All_Data5[[#This Row],[Feb 2024 Monthly Rate]])/MPP_All_Data5[[#This Row],[Feb 2024 Monthly Rate]])</f>
        <v>4.9933716305788779E-2</v>
      </c>
      <c r="T6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6" s="36">
        <f>IF((MPP_All_Data5[[#This Row],[June 2024 Monthly Rate]]=""),"",(MPP_All_Data5[[#This Row],[July 2024 Monthly Rate]]-MPP_All_Data5[[#This Row],[June 2024 Monthly Rate]])/MPP_All_Data5[[#This Row],[June 2024 Monthly Rate]])</f>
        <v>0.25252525252525254</v>
      </c>
      <c r="X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6" s="36">
        <f>IF((MPP_All_Data5[[#This Row],[Nov 2024 Monthly Rate]]=""),"",(MPP_All_Data5[[#This Row],[Dec 2024 Monthly Rate]]-MPP_All_Data5[[#This Row],[Nov 2024 Monthly Rate]])/MPP_All_Data5[[#This Row],[Nov 2024 Monthly Rate]])</f>
        <v>4.9955197132616487E-2</v>
      </c>
      <c r="AC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7" spans="1:55" x14ac:dyDescent="0.3">
      <c r="A7" s="21" t="s">
        <v>50</v>
      </c>
      <c r="B7" s="21" t="s">
        <v>356</v>
      </c>
      <c r="C7" s="21" t="s">
        <v>93</v>
      </c>
      <c r="D7" s="21" t="s">
        <v>204</v>
      </c>
      <c r="E7" s="21" t="s">
        <v>143</v>
      </c>
      <c r="F7" s="21" t="s">
        <v>546</v>
      </c>
      <c r="G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7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7" s="34">
        <f>IF((MPP_All_Data5[[#This Row],[Mar 2024 Monthly Rate]]=""),"",(MPP_All_Data5[[#This Row],[Apr 2024 Monthly Rate]]-MPP_All_Data5[[#This Row],[Mar 2024 Monthly Rate]])/MPP_All_Data5[[#This Row],[Mar 2024 Monthly Rate]])</f>
        <v>4.9993244156195112E-2</v>
      </c>
      <c r="U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7" s="34">
        <f>IF((MPP_All_Data5[[#This Row],[July 2024 Monthly Rate]]=""),"",(MPP_All_Data5[[#This Row],[Aug 2024 Monthly Rate]]-MPP_All_Data5[[#This Row],[July 2024 Monthly Rate]])/MPP_All_Data5[[#This Row],[July 2024 Monthly Rate]])</f>
        <v>-1</v>
      </c>
      <c r="Y7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7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7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7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7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7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7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7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8" spans="1:55" x14ac:dyDescent="0.3">
      <c r="A8" s="35" t="s">
        <v>113</v>
      </c>
      <c r="B8" s="35" t="s">
        <v>112</v>
      </c>
      <c r="C8" s="35" t="s">
        <v>93</v>
      </c>
      <c r="D8" s="35" t="s">
        <v>457</v>
      </c>
      <c r="E8" s="35" t="s">
        <v>85</v>
      </c>
      <c r="F8" s="35" t="s">
        <v>547</v>
      </c>
      <c r="G8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8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8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8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8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8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8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8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8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8" s="36">
        <f>IF((MPP_All_Data5[[#This Row],[May 2024 Monthly Rate]]=""),"",(MPP_All_Data5[[#This Row],[June 2024 Monthly Rate]]-MPP_All_Data5[[#This Row],[May 2024 Monthly Rate]])/MPP_All_Data5[[#This Row],[May 2024 Monthly Rate]])</f>
        <v>0.05</v>
      </c>
      <c r="W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8" s="36">
        <f>IF((MPP_All_Data5[[#This Row],[Nov 2024 Monthly Rate]]=""),"",(MPP_All_Data5[[#This Row],[Dec 2024 Monthly Rate]]-MPP_All_Data5[[#This Row],[Nov 2024 Monthly Rate]])/MPP_All_Data5[[#This Row],[Nov 2024 Monthly Rate]])</f>
        <v>5.007680491551459E-2</v>
      </c>
      <c r="AC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8" s="36">
        <f>IF((MPP_All_Data5[[#This Row],[Jan 2025 Monthly Rate]]=""),"",(MPP_All_Data5[[#This Row],[Feb 2025 Monthly Rate]]-MPP_All_Data5[[#This Row],[Jan 2025 Monthly Rate]])/MPP_All_Data5[[#This Row],[Jan 2025 Monthly Rate]])</f>
        <v>-1</v>
      </c>
      <c r="AE8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8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9" spans="1:55" x14ac:dyDescent="0.3">
      <c r="A9" s="21" t="s">
        <v>15</v>
      </c>
      <c r="B9" s="21" t="s">
        <v>299</v>
      </c>
      <c r="C9" s="21" t="s">
        <v>66</v>
      </c>
      <c r="D9" s="21" t="s">
        <v>300</v>
      </c>
      <c r="E9" s="21" t="s">
        <v>301</v>
      </c>
      <c r="F9" s="21" t="s">
        <v>545</v>
      </c>
      <c r="G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9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9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9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9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9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9" s="34">
        <f>IF((MPP_All_Data5[[#This Row],[Mar 2024 Monthly Rate]]=""),"",(MPP_All_Data5[[#This Row],[Apr 2024 Monthly Rate]]-MPP_All_Data5[[#This Row],[Mar 2024 Monthly Rate]])/MPP_All_Data5[[#This Row],[Mar 2024 Monthly Rate]])</f>
        <v>4.9962898837496911E-2</v>
      </c>
      <c r="U9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9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9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9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9" s="34">
        <f>IF((MPP_All_Data5[[#This Row],[Nov 2024 Monthly Rate]]=""),"",(MPP_All_Data5[[#This Row],[Dec 2024 Monthly Rate]]-MPP_All_Data5[[#This Row],[Nov 2024 Monthly Rate]])/MPP_All_Data5[[#This Row],[Nov 2024 Monthly Rate]])</f>
        <v>5.0058892815076562E-2</v>
      </c>
      <c r="AC9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9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9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9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" spans="1:55" x14ac:dyDescent="0.3">
      <c r="A10" s="35" t="s">
        <v>453</v>
      </c>
      <c r="B10" s="35" t="s">
        <v>73</v>
      </c>
      <c r="C10" s="35" t="s">
        <v>93</v>
      </c>
      <c r="D10" s="35" t="s">
        <v>93</v>
      </c>
      <c r="E10" s="35" t="s">
        <v>125</v>
      </c>
      <c r="F10" s="35" t="s">
        <v>547</v>
      </c>
      <c r="G10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0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0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0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0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0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0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0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10" s="36">
        <f>IF((MPP_All_Data5[[#This Row],[Apr 2024 Monthly Rate]]=""),"",(MPP_All_Data5[[#This Row],[May 2024 Monthly Rate]]-MPP_All_Data5[[#This Row],[Apr 2024 Monthly Rate]])/MPP_All_Data5[[#This Row],[Apr 2024 Monthly Rate]])</f>
        <v>-1</v>
      </c>
      <c r="V10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0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0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0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0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0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0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0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0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0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0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1" spans="1:55" x14ac:dyDescent="0.3">
      <c r="A11" s="21" t="s">
        <v>74</v>
      </c>
      <c r="B11" s="21" t="s">
        <v>73</v>
      </c>
      <c r="C11" s="21" t="s">
        <v>66</v>
      </c>
      <c r="D11" s="21" t="s">
        <v>75</v>
      </c>
      <c r="E11" s="21" t="s">
        <v>76</v>
      </c>
      <c r="F11" s="21" t="s">
        <v>547</v>
      </c>
      <c r="G11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1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1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1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1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1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1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1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1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1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1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1" s="34">
        <f>IF((MPP_All_Data5[[#This Row],[Feb 2024 Monthly Rate]]=""),"",(MPP_All_Data5[[#This Row],[Mar 2024 Monthly Rate]]-MPP_All_Data5[[#This Row],[Feb 2024 Monthly Rate]])/MPP_All_Data5[[#This Row],[Feb 2024 Monthly Rate]])</f>
        <v>4.9982764563943467E-2</v>
      </c>
      <c r="T11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1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1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1" s="34">
        <f>IF((MPP_All_Data5[[#This Row],[Nov 2024 Monthly Rate]]=""),"",(MPP_All_Data5[[#This Row],[Dec 2024 Monthly Rate]]-MPP_All_Data5[[#This Row],[Nov 2024 Monthly Rate]])/MPP_All_Data5[[#This Row],[Nov 2024 Monthly Rate]])</f>
        <v>5.001094331363537E-2</v>
      </c>
      <c r="AC1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2" spans="1:55" x14ac:dyDescent="0.3">
      <c r="A12" s="35" t="s">
        <v>50</v>
      </c>
      <c r="B12" s="35" t="s">
        <v>49</v>
      </c>
      <c r="C12" s="35" t="s">
        <v>43</v>
      </c>
      <c r="D12" s="35" t="s">
        <v>402</v>
      </c>
      <c r="E12" s="35" t="s">
        <v>51</v>
      </c>
      <c r="F12" s="35" t="s">
        <v>545</v>
      </c>
      <c r="G1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2" s="36">
        <f>IF((MPP_All_Data5[[#This Row],[Feb 2024 Monthly Rate]]=""),"",(MPP_All_Data5[[#This Row],[Mar 2024 Monthly Rate]]-MPP_All_Data5[[#This Row],[Feb 2024 Monthly Rate]])/MPP_All_Data5[[#This Row],[Feb 2024 Monthly Rate]])</f>
        <v>5.0012217968559092E-2</v>
      </c>
      <c r="T12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1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2" s="36">
        <f>IF((MPP_All_Data5[[#This Row],[Nov 2024 Monthly Rate]]=""),"",(MPP_All_Data5[[#This Row],[Dec 2024 Monthly Rate]]-MPP_All_Data5[[#This Row],[Nov 2024 Monthly Rate]])/MPP_All_Data5[[#This Row],[Nov 2024 Monthly Rate]])</f>
        <v>5.0034908075401445E-2</v>
      </c>
      <c r="AC1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3" spans="1:55" x14ac:dyDescent="0.3">
      <c r="A13" s="21" t="s">
        <v>315</v>
      </c>
      <c r="B13" s="21" t="s">
        <v>314</v>
      </c>
      <c r="C13" s="21" t="s">
        <v>43</v>
      </c>
      <c r="D13" s="21" t="s">
        <v>403</v>
      </c>
      <c r="E13" s="21" t="s">
        <v>437</v>
      </c>
      <c r="F13" s="21" t="s">
        <v>548</v>
      </c>
      <c r="G1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3" s="34">
        <f>IF((MPP_All_Data5[[#This Row],[Dec 2023 Monthly Rate]]=""),"",(MPP_All_Data5[[#This Row],[Jan 2024 Monthly Rate]]-MPP_All_Data5[[#This Row],[Dec 2023 Monthly Rate]])/MPP_All_Data5[[#This Row],[Dec 2023 Monthly Rate]])</f>
        <v>0.10209199498449152</v>
      </c>
      <c r="R1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3" s="34">
        <f>IF((MPP_All_Data5[[#This Row],[Feb 2024 Monthly Rate]]=""),"",(MPP_All_Data5[[#This Row],[Mar 2024 Monthly Rate]]-MPP_All_Data5[[#This Row],[Feb 2024 Monthly Rate]])/MPP_All_Data5[[#This Row],[Feb 2024 Monthly Rate]])</f>
        <v>0.16461077844311378</v>
      </c>
      <c r="T13" s="34">
        <f>IF((MPP_All_Data5[[#This Row],[Mar 2024 Monthly Rate]]=""),"",(MPP_All_Data5[[#This Row],[Apr 2024 Monthly Rate]]-MPP_All_Data5[[#This Row],[Mar 2024 Monthly Rate]])/MPP_All_Data5[[#This Row],[Mar 2024 Monthly Rate]])</f>
        <v>4.9976862563627947E-2</v>
      </c>
      <c r="U13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3" s="34">
        <f>IF((MPP_All_Data5[[#This Row],[Nov 2024 Monthly Rate]]=""),"",(MPP_All_Data5[[#This Row],[Dec 2024 Monthly Rate]]-MPP_All_Data5[[#This Row],[Nov 2024 Monthly Rate]])/MPP_All_Data5[[#This Row],[Nov 2024 Monthly Rate]])</f>
        <v>4.9997551540081286E-2</v>
      </c>
      <c r="AC1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" spans="1:55" x14ac:dyDescent="0.3">
      <c r="A14" s="35" t="s">
        <v>265</v>
      </c>
      <c r="B14" s="35" t="s">
        <v>264</v>
      </c>
      <c r="C14" s="35" t="s">
        <v>66</v>
      </c>
      <c r="D14" s="35" t="s">
        <v>266</v>
      </c>
      <c r="E14" s="35" t="s">
        <v>267</v>
      </c>
      <c r="F14" s="35" t="s">
        <v>547</v>
      </c>
      <c r="G1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4" s="36">
        <f>IF((MPP_All_Data5[[#This Row],[Mar 2024 Monthly Rate]]=""),"",(MPP_All_Data5[[#This Row],[Apr 2024 Monthly Rate]]-MPP_All_Data5[[#This Row],[Mar 2024 Monthly Rate]])/MPP_All_Data5[[#This Row],[Mar 2024 Monthly Rate]])</f>
        <v>5.0034506556245688E-2</v>
      </c>
      <c r="U1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" s="36">
        <f>IF((MPP_All_Data5[[#This Row],[Nov 2024 Monthly Rate]]=""),"",(MPP_All_Data5[[#This Row],[Dec 2024 Monthly Rate]]-MPP_All_Data5[[#This Row],[Nov 2024 Monthly Rate]])/MPP_All_Data5[[#This Row],[Nov 2024 Monthly Rate]])</f>
        <v>5.0032862306933948E-2</v>
      </c>
      <c r="AC1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5" spans="1:55" x14ac:dyDescent="0.3">
      <c r="A15" s="21" t="s">
        <v>357</v>
      </c>
      <c r="B15" s="21" t="s">
        <v>358</v>
      </c>
      <c r="C15" s="21" t="s">
        <v>93</v>
      </c>
      <c r="D15" s="21" t="s">
        <v>215</v>
      </c>
      <c r="E15" s="21" t="s">
        <v>216</v>
      </c>
      <c r="F15" s="21" t="s">
        <v>546</v>
      </c>
      <c r="G1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5" s="34">
        <f>IF((MPP_All_Data5[[#This Row],[Mar 2024 Monthly Rate]]=""),"",(MPP_All_Data5[[#This Row],[Apr 2024 Monthly Rate]]-MPP_All_Data5[[#This Row],[Mar 2024 Monthly Rate]])/MPP_All_Data5[[#This Row],[Mar 2024 Monthly Rate]])</f>
        <v>5.0064350064350067E-2</v>
      </c>
      <c r="U15" s="34">
        <f>IF((MPP_All_Data5[[#This Row],[Apr 2024 Monthly Rate]]=""),"",(MPP_All_Data5[[#This Row],[May 2024 Monthly Rate]]-MPP_All_Data5[[#This Row],[Apr 2024 Monthly Rate]])/MPP_All_Data5[[#This Row],[Apr 2024 Monthly Rate]])</f>
        <v>-1</v>
      </c>
      <c r="V15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5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5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5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5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5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5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5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5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5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5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6" spans="1:55" x14ac:dyDescent="0.3">
      <c r="A16" s="35" t="s">
        <v>650</v>
      </c>
      <c r="B16" s="35" t="s">
        <v>649</v>
      </c>
      <c r="C16" s="35" t="s">
        <v>66</v>
      </c>
      <c r="D16" s="35" t="s">
        <v>651</v>
      </c>
      <c r="E16" s="35" t="s">
        <v>323</v>
      </c>
      <c r="F16" s="35" t="s">
        <v>316</v>
      </c>
      <c r="G16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6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6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6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6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6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6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6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6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6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6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6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6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6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6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6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6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6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6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6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6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6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6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6" s="36">
        <f>IF((MPP_All_Data5[[#This Row],[Jan 2025 Monthly Rate]]=""),"",(MPP_All_Data5[[#This Row],[Feb 2025 Monthly Rate]]-MPP_All_Data5[[#This Row],[Jan 2025 Monthly Rate]])/MPP_All_Data5[[#This Row],[Jan 2025 Monthly Rate]])</f>
        <v>-1</v>
      </c>
      <c r="AE16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6" s="36" t="str">
        <f>IF((MPP_All_Data5[[#This Row],[Apr 2025 Monthly Rate]]=""),"",(MPP_All_Data5[[#This Row],[Apr 2025 Monthly Rate]]-MPP_All_Data5[[#This Row],[Mar 2025 Monthly Rate]])/MPP_All_Data5[[#This Row],[Mar 2025 Monthly Rate]])</f>
        <v/>
      </c>
      <c r="BB16">
        <v>8382</v>
      </c>
      <c r="BC16">
        <v>100584</v>
      </c>
    </row>
    <row r="17" spans="1:32" x14ac:dyDescent="0.3">
      <c r="A17" s="21" t="s">
        <v>50</v>
      </c>
      <c r="B17" s="21" t="s">
        <v>86</v>
      </c>
      <c r="C17" s="21" t="s">
        <v>93</v>
      </c>
      <c r="D17" s="21" t="s">
        <v>404</v>
      </c>
      <c r="E17" s="21" t="s">
        <v>9</v>
      </c>
      <c r="F17" s="21" t="s">
        <v>547</v>
      </c>
      <c r="G1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7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7" s="34">
        <f>IF((MPP_All_Data5[[#This Row],[Sep 2023 Monthly Rate]]=""),"",(MPP_All_Data5[[#This Row],[Oct 2023 Monthly Rate]]-MPP_All_Data5[[#This Row],[Sep 2023 Monthly Rate]])/MPP_All_Data5[[#This Row],[Sep 2023 Monthly Rate]])</f>
        <v>0.16569973114475733</v>
      </c>
      <c r="O1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7" s="34">
        <f>IF((MPP_All_Data5[[#This Row],[Feb 2024 Monthly Rate]]=""),"",(MPP_All_Data5[[#This Row],[Mar 2024 Monthly Rate]]-MPP_All_Data5[[#This Row],[Feb 2024 Monthly Rate]])/MPP_All_Data5[[#This Row],[Feb 2024 Monthly Rate]])</f>
        <v>5.0012138868657442E-2</v>
      </c>
      <c r="T17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1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7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7" s="34">
        <f>IF((MPP_All_Data5[[#This Row],[Nov 2024 Monthly Rate]]=""),"",(MPP_All_Data5[[#This Row],[Dec 2024 Monthly Rate]]-MPP_All_Data5[[#This Row],[Nov 2024 Monthly Rate]])/MPP_All_Data5[[#This Row],[Nov 2024 Monthly Rate]])</f>
        <v>5.0057803468208095E-2</v>
      </c>
      <c r="AC1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7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7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7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8" spans="1:32" x14ac:dyDescent="0.3">
      <c r="A18" s="35" t="s">
        <v>6</v>
      </c>
      <c r="B18" s="35" t="s">
        <v>5</v>
      </c>
      <c r="C18" s="35" t="s">
        <v>7</v>
      </c>
      <c r="D18" s="35" t="s">
        <v>8</v>
      </c>
      <c r="E18" s="35" t="s">
        <v>9</v>
      </c>
      <c r="F18" s="35" t="s">
        <v>547</v>
      </c>
      <c r="G1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8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8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8" s="36">
        <f>IF((MPP_All_Data5[[#This Row],[Dec 2023 Monthly Rate]]=""),"",(MPP_All_Data5[[#This Row],[Jan 2024 Monthly Rate]]-MPP_All_Data5[[#This Row],[Dec 2023 Monthly Rate]])/MPP_All_Data5[[#This Row],[Dec 2023 Monthly Rate]])</f>
        <v>7.0007158196134581E-2</v>
      </c>
      <c r="R1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8" s="36">
        <f>IF((MPP_All_Data5[[#This Row],[Mar 2024 Monthly Rate]]=""),"",(MPP_All_Data5[[#This Row],[Apr 2024 Monthly Rate]]-MPP_All_Data5[[#This Row],[Mar 2024 Monthly Rate]])/MPP_All_Data5[[#This Row],[Mar 2024 Monthly Rate]])</f>
        <v>4.9995540094549998E-2</v>
      </c>
      <c r="U1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8" s="36">
        <f>IF((MPP_All_Data5[[#This Row],[Nov 2024 Monthly Rate]]=""),"",(MPP_All_Data5[[#This Row],[Dec 2024 Monthly Rate]]-MPP_All_Data5[[#This Row],[Nov 2024 Monthly Rate]])/MPP_All_Data5[[#This Row],[Nov 2024 Monthly Rate]])</f>
        <v>4.9993628679437623E-2</v>
      </c>
      <c r="AC1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9" spans="1:32" x14ac:dyDescent="0.3">
      <c r="A19" s="21" t="s">
        <v>88</v>
      </c>
      <c r="B19" s="21" t="s">
        <v>87</v>
      </c>
      <c r="C19" s="21" t="s">
        <v>93</v>
      </c>
      <c r="D19" s="21" t="s">
        <v>405</v>
      </c>
      <c r="E19" s="21" t="s">
        <v>51</v>
      </c>
      <c r="F19" s="21" t="s">
        <v>547</v>
      </c>
      <c r="G1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9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9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9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9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9" s="34">
        <f>IF((MPP_All_Data5[[#This Row],[Feb 2024 Monthly Rate]]=""),"",(MPP_All_Data5[[#This Row],[Mar 2024 Monthly Rate]]-MPP_All_Data5[[#This Row],[Feb 2024 Monthly Rate]])/MPP_All_Data5[[#This Row],[Feb 2024 Monthly Rate]])</f>
        <v>0.05</v>
      </c>
      <c r="T19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19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9" s="34">
        <f>IF((MPP_All_Data5[[#This Row],[May 2024 Monthly Rate]]=""),"",(MPP_All_Data5[[#This Row],[June 2024 Monthly Rate]]-MPP_All_Data5[[#This Row],[May 2024 Monthly Rate]])/MPP_All_Data5[[#This Row],[May 2024 Monthly Rate]])</f>
        <v>0.17445482866043613</v>
      </c>
      <c r="W19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9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9" s="34">
        <f>IF((MPP_All_Data5[[#This Row],[Nov 2024 Monthly Rate]]=""),"",(MPP_All_Data5[[#This Row],[Dec 2024 Monthly Rate]]-MPP_All_Data5[[#This Row],[Nov 2024 Monthly Rate]])/MPP_All_Data5[[#This Row],[Nov 2024 Monthly Rate]])</f>
        <v>5.0018946570670707E-2</v>
      </c>
      <c r="AC19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9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9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9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20" spans="1:32" x14ac:dyDescent="0.3">
      <c r="A20" s="35" t="s">
        <v>181</v>
      </c>
      <c r="B20" s="35" t="s">
        <v>180</v>
      </c>
      <c r="C20" s="35" t="s">
        <v>66</v>
      </c>
      <c r="D20" s="35" t="s">
        <v>182</v>
      </c>
      <c r="E20" s="35" t="s">
        <v>183</v>
      </c>
      <c r="F20" s="35" t="s">
        <v>546</v>
      </c>
      <c r="G2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2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2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2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20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2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2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2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2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2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2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2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20" s="36">
        <f>IF((MPP_All_Data5[[#This Row],[Mar 2024 Monthly Rate]]=""),"",(MPP_All_Data5[[#This Row],[Apr 2024 Monthly Rate]]-MPP_All_Data5[[#This Row],[Mar 2024 Monthly Rate]])/MPP_All_Data5[[#This Row],[Mar 2024 Monthly Rate]])</f>
        <v>5.0053590568060025E-2</v>
      </c>
      <c r="U20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2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20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2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2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2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20" s="36">
        <f>IF((MPP_All_Data5[[#This Row],[Nov 2024 Monthly Rate]]=""),"",(MPP_All_Data5[[#This Row],[Dec 2024 Monthly Rate]]-MPP_All_Data5[[#This Row],[Nov 2024 Monthly Rate]])/MPP_All_Data5[[#This Row],[Nov 2024 Monthly Rate]])</f>
        <v>5.001531080943146E-2</v>
      </c>
      <c r="AC2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2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2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2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21" spans="1:32" x14ac:dyDescent="0.3">
      <c r="A21" s="21" t="s">
        <v>486</v>
      </c>
      <c r="B21" s="21" t="s">
        <v>84</v>
      </c>
      <c r="C21" s="21" t="s">
        <v>66</v>
      </c>
      <c r="D21" s="21" t="s">
        <v>490</v>
      </c>
      <c r="E21" s="21" t="s">
        <v>85</v>
      </c>
      <c r="F21" s="21" t="s">
        <v>547</v>
      </c>
      <c r="G21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21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21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21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21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21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21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21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21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21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21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21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21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21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21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21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21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2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2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2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21" s="34">
        <f>IF((MPP_All_Data5[[#This Row],[Nov 2024 Monthly Rate]]=""),"",(MPP_All_Data5[[#This Row],[Dec 2024 Monthly Rate]]-MPP_All_Data5[[#This Row],[Nov 2024 Monthly Rate]])/MPP_All_Data5[[#This Row],[Nov 2024 Monthly Rate]])</f>
        <v>0</v>
      </c>
      <c r="AC2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2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2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2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22" spans="1:32" x14ac:dyDescent="0.3">
      <c r="A22" s="35" t="s">
        <v>175</v>
      </c>
      <c r="B22" s="35" t="s">
        <v>84</v>
      </c>
      <c r="C22" s="35" t="s">
        <v>93</v>
      </c>
      <c r="D22" s="35" t="s">
        <v>213</v>
      </c>
      <c r="E22" s="35" t="s">
        <v>190</v>
      </c>
      <c r="F22" s="35" t="s">
        <v>546</v>
      </c>
      <c r="G2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2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2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2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2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2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2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2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2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2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2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2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22" s="36">
        <f>IF((MPP_All_Data5[[#This Row],[Mar 2024 Monthly Rate]]=""),"",(MPP_All_Data5[[#This Row],[Apr 2024 Monthly Rate]]-MPP_All_Data5[[#This Row],[Mar 2024 Monthly Rate]])/MPP_All_Data5[[#This Row],[Mar 2024 Monthly Rate]])</f>
        <v>4.9932320649721765E-2</v>
      </c>
      <c r="U2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2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2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2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2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2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22" s="36">
        <f>IF((MPP_All_Data5[[#This Row],[Nov 2024 Monthly Rate]]=""),"",(MPP_All_Data5[[#This Row],[Dec 2024 Monthly Rate]]-MPP_All_Data5[[#This Row],[Nov 2024 Monthly Rate]])/MPP_All_Data5[[#This Row],[Nov 2024 Monthly Rate]])</f>
        <v>4.9992837702334911E-2</v>
      </c>
      <c r="AC22" s="36">
        <f>IF((MPP_All_Data5[[#This Row],[Dec 2024 Monthly Rate]]=""),"",(MPP_All_Data5[[#This Row],[Jan 2025 Monthly Rate]]-MPP_All_Data5[[#This Row],[Dec 2024 Monthly Rate]])/MPP_All_Data5[[#This Row],[Dec 2024 Monthly Rate]])</f>
        <v>-1</v>
      </c>
      <c r="AD22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22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22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23" spans="1:32" x14ac:dyDescent="0.3">
      <c r="A23" s="21" t="s">
        <v>359</v>
      </c>
      <c r="B23" s="21" t="s">
        <v>360</v>
      </c>
      <c r="C23" s="21" t="s">
        <v>43</v>
      </c>
      <c r="D23" s="21" t="s">
        <v>406</v>
      </c>
      <c r="E23" s="21" t="s">
        <v>146</v>
      </c>
      <c r="F23" s="21" t="s">
        <v>546</v>
      </c>
      <c r="G2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2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2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2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2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3" s="34">
        <f>IF((MPP_All_Data5[[#This Row],[July 2023 Monthly Rate]]=""),"",(MPP_All_Data5[[#This Row],[Aug 2023 Monthly Rate]]-MPP_All_Data5[[#This Row],[July 2023 Monthly Rate]])/MPP_All_Data5[[#This Row],[July 2023 Monthly Rate]])</f>
        <v>-1</v>
      </c>
      <c r="M23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23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23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23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23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23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23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23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23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23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23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23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23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23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23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23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23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23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23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23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24" spans="1:32" x14ac:dyDescent="0.3">
      <c r="A24" s="35" t="s">
        <v>224</v>
      </c>
      <c r="B24" s="35" t="s">
        <v>223</v>
      </c>
      <c r="C24" s="35" t="s">
        <v>66</v>
      </c>
      <c r="D24" s="35" t="s">
        <v>407</v>
      </c>
      <c r="E24" s="35" t="s">
        <v>219</v>
      </c>
      <c r="F24" s="35" t="s">
        <v>219</v>
      </c>
      <c r="G2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2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2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2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2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4" s="36">
        <f>IF((MPP_All_Data5[[#This Row],[July 2023 Monthly Rate]]=""),"",(MPP_All_Data5[[#This Row],[Aug 2023 Monthly Rate]]-MPP_All_Data5[[#This Row],[July 2023 Monthly Rate]])/MPP_All_Data5[[#This Row],[July 2023 Monthly Rate]])</f>
        <v>-9.0917194045815136E-2</v>
      </c>
      <c r="M24" s="36">
        <f>IF((MPP_All_Data5[[#This Row],[Aug 2023 Monthly Rate]]=""),"",(MPP_All_Data5[[#This Row],[Sep 2023 Monthly Rate]]-MPP_All_Data5[[#This Row],[Aug 2023 Monthly Rate]])/MPP_All_Data5[[#This Row],[Aug 2023 Monthly Rate]])</f>
        <v>0.12501225610353955</v>
      </c>
      <c r="N2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2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2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2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2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2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24" s="36">
        <f>IF((MPP_All_Data5[[#This Row],[Mar 2024 Monthly Rate]]=""),"",(MPP_All_Data5[[#This Row],[Apr 2024 Monthly Rate]]-MPP_All_Data5[[#This Row],[Mar 2024 Monthly Rate]])/MPP_All_Data5[[#This Row],[Mar 2024 Monthly Rate]])</f>
        <v>5.0026146069374236E-2</v>
      </c>
      <c r="U2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2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2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2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2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2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24" s="36">
        <f>IF((MPP_All_Data5[[#This Row],[Nov 2024 Monthly Rate]]=""),"",(MPP_All_Data5[[#This Row],[Dec 2024 Monthly Rate]]-MPP_All_Data5[[#This Row],[Nov 2024 Monthly Rate]])/MPP_All_Data5[[#This Row],[Nov 2024 Monthly Rate]])</f>
        <v>4.9966799468791498E-2</v>
      </c>
      <c r="AC2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2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2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2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25" spans="1:32" x14ac:dyDescent="0.3">
      <c r="A25" s="21" t="s">
        <v>109</v>
      </c>
      <c r="B25" s="21" t="s">
        <v>108</v>
      </c>
      <c r="C25" s="21" t="s">
        <v>93</v>
      </c>
      <c r="D25" s="21" t="s">
        <v>110</v>
      </c>
      <c r="E25" s="21" t="s">
        <v>111</v>
      </c>
      <c r="F25" s="21" t="s">
        <v>547</v>
      </c>
      <c r="G25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25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2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2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2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2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2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2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2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2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2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2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25" s="34">
        <f>IF((MPP_All_Data5[[#This Row],[Mar 2024 Monthly Rate]]=""),"",(MPP_All_Data5[[#This Row],[Apr 2024 Monthly Rate]]-MPP_All_Data5[[#This Row],[Mar 2024 Monthly Rate]])/MPP_All_Data5[[#This Row],[Mar 2024 Monthly Rate]])</f>
        <v>5.008E-2</v>
      </c>
      <c r="U2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2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2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2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2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2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25" s="34">
        <f>IF((MPP_All_Data5[[#This Row],[Nov 2024 Monthly Rate]]=""),"",(MPP_All_Data5[[#This Row],[Dec 2024 Monthly Rate]]-MPP_All_Data5[[#This Row],[Nov 2024 Monthly Rate]])/MPP_All_Data5[[#This Row],[Nov 2024 Monthly Rate]])</f>
        <v>4.997714459850678E-2</v>
      </c>
      <c r="AC2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2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2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2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26" spans="1:32" x14ac:dyDescent="0.3">
      <c r="A26" s="35" t="s">
        <v>195</v>
      </c>
      <c r="B26" s="35" t="s">
        <v>108</v>
      </c>
      <c r="C26" s="35" t="s">
        <v>66</v>
      </c>
      <c r="D26" s="35" t="s">
        <v>196</v>
      </c>
      <c r="E26" s="35" t="s">
        <v>143</v>
      </c>
      <c r="F26" s="35" t="s">
        <v>546</v>
      </c>
      <c r="G26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26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26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26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2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6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2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2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2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2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26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2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26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26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2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2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2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2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2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2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26" s="36">
        <f>IF((MPP_All_Data5[[#This Row],[Nov 2024 Monthly Rate]]=""),"",(MPP_All_Data5[[#This Row],[Dec 2024 Monthly Rate]]-MPP_All_Data5[[#This Row],[Nov 2024 Monthly Rate]])/MPP_All_Data5[[#This Row],[Nov 2024 Monthly Rate]])</f>
        <v>5.0028169014084509E-2</v>
      </c>
      <c r="AC2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2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2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26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27" spans="1:32" x14ac:dyDescent="0.3">
      <c r="A27" s="21" t="s">
        <v>172</v>
      </c>
      <c r="B27" s="21" t="s">
        <v>171</v>
      </c>
      <c r="C27" s="21" t="s">
        <v>66</v>
      </c>
      <c r="D27" s="21" t="s">
        <v>173</v>
      </c>
      <c r="E27" s="21" t="s">
        <v>146</v>
      </c>
      <c r="F27" s="21" t="s">
        <v>546</v>
      </c>
      <c r="G2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2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2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2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2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7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2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2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2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2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2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2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2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27" s="34">
        <f>IF((MPP_All_Data5[[#This Row],[Mar 2024 Monthly Rate]]=""),"",(MPP_All_Data5[[#This Row],[Apr 2024 Monthly Rate]]-MPP_All_Data5[[#This Row],[Mar 2024 Monthly Rate]])/MPP_All_Data5[[#This Row],[Mar 2024 Monthly Rate]])</f>
        <v>0.05</v>
      </c>
      <c r="U2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2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2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27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2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2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27" s="34">
        <f>IF((MPP_All_Data5[[#This Row],[Nov 2024 Monthly Rate]]=""),"",(MPP_All_Data5[[#This Row],[Dec 2024 Monthly Rate]]-MPP_All_Data5[[#This Row],[Nov 2024 Monthly Rate]])/MPP_All_Data5[[#This Row],[Nov 2024 Monthly Rate]])</f>
        <v>5.0025062656641604E-2</v>
      </c>
      <c r="AC2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27" s="34">
        <f>IF((MPP_All_Data5[[#This Row],[Jan 2025 Monthly Rate]]=""),"",(MPP_All_Data5[[#This Row],[Feb 2025 Monthly Rate]]-MPP_All_Data5[[#This Row],[Jan 2025 Monthly Rate]])/MPP_All_Data5[[#This Row],[Jan 2025 Monthly Rate]])</f>
        <v>-1</v>
      </c>
      <c r="AE27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27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28" spans="1:32" x14ac:dyDescent="0.3">
      <c r="A28" s="35" t="s">
        <v>103</v>
      </c>
      <c r="B28" s="35" t="s">
        <v>102</v>
      </c>
      <c r="C28" s="35" t="s">
        <v>93</v>
      </c>
      <c r="D28" s="35" t="s">
        <v>104</v>
      </c>
      <c r="E28" s="35" t="s">
        <v>438</v>
      </c>
      <c r="F28" s="35" t="s">
        <v>547</v>
      </c>
      <c r="G2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2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2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28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2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28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2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2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2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2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2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28" s="36">
        <f>IF((MPP_All_Data5[[#This Row],[Feb 2024 Monthly Rate]]=""),"",(MPP_All_Data5[[#This Row],[Mar 2024 Monthly Rate]]-MPP_All_Data5[[#This Row],[Feb 2024 Monthly Rate]])/MPP_All_Data5[[#This Row],[Feb 2024 Monthly Rate]])</f>
        <v>5.0038491147036179E-2</v>
      </c>
      <c r="T28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2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2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2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2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2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2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28" s="36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2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2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2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2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29" spans="1:32" x14ac:dyDescent="0.3">
      <c r="A29" s="21" t="s">
        <v>208</v>
      </c>
      <c r="B29" s="21" t="s">
        <v>207</v>
      </c>
      <c r="C29" s="21" t="s">
        <v>93</v>
      </c>
      <c r="D29" s="21" t="s">
        <v>209</v>
      </c>
      <c r="E29" s="21" t="s">
        <v>143</v>
      </c>
      <c r="F29" s="21" t="s">
        <v>546</v>
      </c>
      <c r="G2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2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29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2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2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2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2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2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29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29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2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29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29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29" s="34">
        <f>IF((MPP_All_Data5[[#This Row],[Mar 2024 Monthly Rate]]=""),"",(MPP_All_Data5[[#This Row],[Apr 2024 Monthly Rate]]-MPP_All_Data5[[#This Row],[Mar 2024 Monthly Rate]])/MPP_All_Data5[[#This Row],[Mar 2024 Monthly Rate]])</f>
        <v>5.0066755674232306E-2</v>
      </c>
      <c r="U29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29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29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29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2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2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2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29" s="34">
        <f>IF((MPP_All_Data5[[#This Row],[Nov 2024 Monthly Rate]]=""),"",(MPP_All_Data5[[#This Row],[Dec 2024 Monthly Rate]]-MPP_All_Data5[[#This Row],[Nov 2024 Monthly Rate]])/MPP_All_Data5[[#This Row],[Nov 2024 Monthly Rate]])</f>
        <v>4.996821360457724E-2</v>
      </c>
      <c r="AC29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29" s="34">
        <f>IF((MPP_All_Data5[[#This Row],[Jan 2025 Monthly Rate]]=""),"",(MPP_All_Data5[[#This Row],[Feb 2025 Monthly Rate]]-MPP_All_Data5[[#This Row],[Jan 2025 Monthly Rate]])/MPP_All_Data5[[#This Row],[Jan 2025 Monthly Rate]])</f>
        <v>-1</v>
      </c>
      <c r="AE29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29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30" spans="1:32" x14ac:dyDescent="0.3">
      <c r="A30" s="35" t="s">
        <v>119</v>
      </c>
      <c r="B30" s="35" t="s">
        <v>487</v>
      </c>
      <c r="C30" s="35" t="s">
        <v>66</v>
      </c>
      <c r="D30" s="35" t="s">
        <v>491</v>
      </c>
      <c r="E30" s="35" t="s">
        <v>161</v>
      </c>
      <c r="F30" s="35" t="s">
        <v>546</v>
      </c>
      <c r="G30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30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30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30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30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30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30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30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30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30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30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30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30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30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30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30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30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3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3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3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30" s="36">
        <f>IF((MPP_All_Data5[[#This Row],[Oct 2024 Monthly Rate]]=""),"",(MPP_All_Data5[[#This Row],[Nov 2024 Monthly Rate]]-MPP_All_Data5[[#This Row],[Oct 2024 Monthly Rate]])/MPP_All_Data5[[#This Row],[Oct 2024 Monthly Rate]])</f>
        <v>0.19661538461538461</v>
      </c>
      <c r="AB30" s="36">
        <f>IF((MPP_All_Data5[[#This Row],[Nov 2024 Monthly Rate]]=""),"",(MPP_All_Data5[[#This Row],[Dec 2024 Monthly Rate]]-MPP_All_Data5[[#This Row],[Nov 2024 Monthly Rate]])/MPP_All_Data5[[#This Row],[Nov 2024 Monthly Rate]])</f>
        <v>0</v>
      </c>
      <c r="AC3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3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3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3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31" spans="1:32" x14ac:dyDescent="0.3">
      <c r="A31" s="21" t="s">
        <v>259</v>
      </c>
      <c r="B31" s="21" t="s">
        <v>258</v>
      </c>
      <c r="C31" s="21" t="s">
        <v>43</v>
      </c>
      <c r="D31" s="21" t="s">
        <v>449</v>
      </c>
      <c r="E31" s="21" t="s">
        <v>250</v>
      </c>
      <c r="F31" s="21" t="s">
        <v>545</v>
      </c>
      <c r="G31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31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31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31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31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31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31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31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31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31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31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3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31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31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3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31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3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3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3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3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3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31" s="34">
        <f>IF((MPP_All_Data5[[#This Row],[Nov 2024 Monthly Rate]]=""),"",(MPP_All_Data5[[#This Row],[Dec 2024 Monthly Rate]]-MPP_All_Data5[[#This Row],[Nov 2024 Monthly Rate]])/MPP_All_Data5[[#This Row],[Nov 2024 Monthly Rate]])</f>
        <v>5.0022946305644793E-2</v>
      </c>
      <c r="AC3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3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3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3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32" spans="1:32" x14ac:dyDescent="0.3">
      <c r="A32" s="35" t="s">
        <v>297</v>
      </c>
      <c r="B32" s="35" t="s">
        <v>296</v>
      </c>
      <c r="C32" s="35" t="s">
        <v>474</v>
      </c>
      <c r="D32" s="35" t="s">
        <v>475</v>
      </c>
      <c r="E32" s="35" t="s">
        <v>298</v>
      </c>
      <c r="F32" s="35" t="s">
        <v>545</v>
      </c>
      <c r="G3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3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32" s="36">
        <f>IF((MPP_All_Data5[[#This Row],[Apr 2023 Monthly Rate]]=""),"",(MPP_All_Data5[[#This Row],[May 2023 Monthly Rate]]-MPP_All_Data5[[#This Row],[Apr 2023 Monthly Rate]])/MPP_All_Data5[[#This Row],[Apr 2023 Monthly Rate]])</f>
        <v>4.8806285886974915E-2</v>
      </c>
      <c r="J3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3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3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3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3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3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3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3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3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3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32" s="36">
        <f>IF((MPP_All_Data5[[#This Row],[Mar 2024 Monthly Rate]]=""),"",(MPP_All_Data5[[#This Row],[Apr 2024 Monthly Rate]]-MPP_All_Data5[[#This Row],[Mar 2024 Monthly Rate]])/MPP_All_Data5[[#This Row],[Mar 2024 Monthly Rate]])</f>
        <v>0.22417519089468377</v>
      </c>
      <c r="U3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3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3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3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3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3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3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32" s="36">
        <f>IF((MPP_All_Data5[[#This Row],[Nov 2024 Monthly Rate]]=""),"",(MPP_All_Data5[[#This Row],[Dec 2024 Monthly Rate]]-MPP_All_Data5[[#This Row],[Nov 2024 Monthly Rate]])/MPP_All_Data5[[#This Row],[Nov 2024 Monthly Rate]])</f>
        <v>5.0017653289396259E-2</v>
      </c>
      <c r="AC3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3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3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3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33" spans="1:32" x14ac:dyDescent="0.3">
      <c r="A33" s="21" t="s">
        <v>361</v>
      </c>
      <c r="B33" s="21" t="s">
        <v>362</v>
      </c>
      <c r="C33" s="21" t="s">
        <v>66</v>
      </c>
      <c r="D33" s="21" t="s">
        <v>122</v>
      </c>
      <c r="E33" s="21" t="s">
        <v>123</v>
      </c>
      <c r="F33" s="21" t="s">
        <v>547</v>
      </c>
      <c r="G3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3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3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3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3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3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3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3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3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33" s="34">
        <f>IF((MPP_All_Data5[[#This Row],[Nov 2023 Monthly Rate]]=""),"",(MPP_All_Data5[[#This Row],[Dec 2023 Monthly Rate]]-MPP_All_Data5[[#This Row],[Nov 2023 Monthly Rate]])/MPP_All_Data5[[#This Row],[Nov 2023 Monthly Rate]])</f>
        <v>-1</v>
      </c>
      <c r="Q33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33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33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33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33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33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33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33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33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33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33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33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33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33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33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33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34" spans="1:32" x14ac:dyDescent="0.3">
      <c r="A34" s="35" t="s">
        <v>469</v>
      </c>
      <c r="B34" s="35" t="s">
        <v>470</v>
      </c>
      <c r="C34" s="35" t="s">
        <v>66</v>
      </c>
      <c r="D34" s="35" t="s">
        <v>472</v>
      </c>
      <c r="E34" s="35" t="s">
        <v>473</v>
      </c>
      <c r="F34" s="35" t="s">
        <v>548</v>
      </c>
      <c r="G34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34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34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34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34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34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34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34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34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34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34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34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34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34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3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3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3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3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3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3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3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34" s="36">
        <f>IF((MPP_All_Data5[[#This Row],[Nov 2024 Monthly Rate]]=""),"",(MPP_All_Data5[[#This Row],[Dec 2024 Monthly Rate]]-MPP_All_Data5[[#This Row],[Nov 2024 Monthly Rate]])/MPP_All_Data5[[#This Row],[Nov 2024 Monthly Rate]])</f>
        <v>5.0051222010829795E-2</v>
      </c>
      <c r="AC3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3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3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3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35" spans="1:32" x14ac:dyDescent="0.3">
      <c r="A35" s="21" t="s">
        <v>198</v>
      </c>
      <c r="B35" s="21" t="s">
        <v>197</v>
      </c>
      <c r="C35" s="21" t="s">
        <v>66</v>
      </c>
      <c r="D35" s="21" t="s">
        <v>199</v>
      </c>
      <c r="E35" s="21" t="s">
        <v>200</v>
      </c>
      <c r="F35" s="21" t="s">
        <v>546</v>
      </c>
      <c r="G3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3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3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3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3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3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3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3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3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3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3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3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3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35" s="34">
        <f>IF((MPP_All_Data5[[#This Row],[Mar 2024 Monthly Rate]]=""),"",(MPP_All_Data5[[#This Row],[Apr 2024 Monthly Rate]]-MPP_All_Data5[[#This Row],[Mar 2024 Monthly Rate]])/MPP_All_Data5[[#This Row],[Mar 2024 Monthly Rate]])</f>
        <v>4.995836802664446E-2</v>
      </c>
      <c r="U3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3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3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3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3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3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3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35" s="34">
        <f>IF((MPP_All_Data5[[#This Row],[Nov 2024 Monthly Rate]]=""),"",(MPP_All_Data5[[#This Row],[Dec 2024 Monthly Rate]]-MPP_All_Data5[[#This Row],[Nov 2024 Monthly Rate]])/MPP_All_Data5[[#This Row],[Nov 2024 Monthly Rate]])</f>
        <v>4.9960348929421097E-2</v>
      </c>
      <c r="AC3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3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3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3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36" spans="1:32" x14ac:dyDescent="0.3">
      <c r="A36" s="35" t="s">
        <v>478</v>
      </c>
      <c r="B36" s="35" t="s">
        <v>479</v>
      </c>
      <c r="C36" s="35" t="s">
        <v>66</v>
      </c>
      <c r="D36" s="35" t="s">
        <v>164</v>
      </c>
      <c r="E36" s="35" t="s">
        <v>139</v>
      </c>
      <c r="F36" s="35" t="s">
        <v>546</v>
      </c>
      <c r="G36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36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36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36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36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36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36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36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36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36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36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36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36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36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36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36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3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3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3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36" s="36">
        <f>IF((MPP_All_Data5[[#This Row],[Sep 2024 Monthly Rate]]=""),"",(MPP_All_Data5[[#This Row],[Oct 2024 Monthly Rate]]-MPP_All_Data5[[#This Row],[Sep 2024 Monthly Rate]])/MPP_All_Data5[[#This Row],[Sep 2024 Monthly Rate]])</f>
        <v>4.7619047619047616E-2</v>
      </c>
      <c r="AA3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36" s="36">
        <f>IF((MPP_All_Data5[[#This Row],[Nov 2024 Monthly Rate]]=""),"",(MPP_All_Data5[[#This Row],[Dec 2024 Monthly Rate]]-MPP_All_Data5[[#This Row],[Nov 2024 Monthly Rate]])/MPP_All_Data5[[#This Row],[Nov 2024 Monthly Rate]])</f>
        <v>4.7727272727272729E-2</v>
      </c>
      <c r="AC3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3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3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3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37" spans="1:32" x14ac:dyDescent="0.3">
      <c r="A37" s="21" t="s">
        <v>115</v>
      </c>
      <c r="B37" s="21" t="s">
        <v>114</v>
      </c>
      <c r="C37" s="21" t="s">
        <v>43</v>
      </c>
      <c r="D37" s="21" t="s">
        <v>408</v>
      </c>
      <c r="E37" s="21" t="s">
        <v>27</v>
      </c>
      <c r="F37" s="21" t="s">
        <v>547</v>
      </c>
      <c r="G3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3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3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3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37" s="34">
        <f>IF((MPP_All_Data5[[#This Row],[June 2023 Monthly Rate]]=""),"",(MPP_All_Data5[[#This Row],[July 2023 Monthly Rate]]-MPP_All_Data5[[#This Row],[June 2023 Monthly Rate]])/MPP_All_Data5[[#This Row],[June 2023 Monthly Rate]])</f>
        <v>1.5026114206128134</v>
      </c>
      <c r="L37" s="34">
        <f>IF((MPP_All_Data5[[#This Row],[July 2023 Monthly Rate]]=""),"",(MPP_All_Data5[[#This Row],[Aug 2023 Monthly Rate]]-MPP_All_Data5[[#This Row],[July 2023 Monthly Rate]])/MPP_All_Data5[[#This Row],[July 2023 Monthly Rate]])</f>
        <v>-0.60041739130434779</v>
      </c>
      <c r="M3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3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3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3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3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3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3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37" s="34">
        <f>IF((MPP_All_Data5[[#This Row],[Mar 2024 Monthly Rate]]=""),"",(MPP_All_Data5[[#This Row],[Apr 2024 Monthly Rate]]-MPP_All_Data5[[#This Row],[Mar 2024 Monthly Rate]])/MPP_All_Data5[[#This Row],[Mar 2024 Monthly Rate]])</f>
        <v>4.9965181058495824E-2</v>
      </c>
      <c r="U3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3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3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37" s="34">
        <f>IF((MPP_All_Data5[[#This Row],[July 2024 Monthly Rate]]=""),"",(MPP_All_Data5[[#This Row],[Aug 2024 Monthly Rate]]-MPP_All_Data5[[#This Row],[July 2024 Monthly Rate]])/MPP_All_Data5[[#This Row],[July 2024 Monthly Rate]])</f>
        <v>5.0074614491792409E-2</v>
      </c>
      <c r="Y3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3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3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37" s="34">
        <f>IF((MPP_All_Data5[[#This Row],[Nov 2024 Monthly Rate]]=""),"",(MPP_All_Data5[[#This Row],[Dec 2024 Monthly Rate]]-MPP_All_Data5[[#This Row],[Nov 2024 Monthly Rate]])/MPP_All_Data5[[#This Row],[Nov 2024 Monthly Rate]])</f>
        <v>4.997631454287068E-2</v>
      </c>
      <c r="AC3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37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37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37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38" spans="1:32" x14ac:dyDescent="0.3">
      <c r="A38" s="35" t="s">
        <v>259</v>
      </c>
      <c r="B38" s="35" t="s">
        <v>260</v>
      </c>
      <c r="C38" s="35" t="s">
        <v>66</v>
      </c>
      <c r="D38" s="35" t="s">
        <v>261</v>
      </c>
      <c r="E38" s="35" t="s">
        <v>262</v>
      </c>
      <c r="F38" s="35" t="s">
        <v>545</v>
      </c>
      <c r="G3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3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3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38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3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3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38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3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3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3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3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3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3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38" s="36">
        <f>IF((MPP_All_Data5[[#This Row],[Mar 2024 Monthly Rate]]=""),"",(MPP_All_Data5[[#This Row],[Apr 2024 Monthly Rate]]-MPP_All_Data5[[#This Row],[Mar 2024 Monthly Rate]])/MPP_All_Data5[[#This Row],[Mar 2024 Monthly Rate]])</f>
        <v>4.9983449189010258E-2</v>
      </c>
      <c r="U3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3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3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3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3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3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3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38" s="36">
        <f>IF((MPP_All_Data5[[#This Row],[Nov 2024 Monthly Rate]]=""),"",(MPP_All_Data5[[#This Row],[Dec 2024 Monthly Rate]]-MPP_All_Data5[[#This Row],[Nov 2024 Monthly Rate]])/MPP_All_Data5[[#This Row],[Nov 2024 Monthly Rate]])</f>
        <v>4.9968474148802018E-2</v>
      </c>
      <c r="AC3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3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3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3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39" spans="1:32" x14ac:dyDescent="0.3">
      <c r="A39" s="21" t="s">
        <v>217</v>
      </c>
      <c r="B39" s="21" t="s">
        <v>468</v>
      </c>
      <c r="C39" s="21" t="s">
        <v>7</v>
      </c>
      <c r="D39" s="21" t="s">
        <v>218</v>
      </c>
      <c r="E39" s="21" t="s">
        <v>219</v>
      </c>
      <c r="F39" s="21" t="s">
        <v>219</v>
      </c>
      <c r="G39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39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39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39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39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39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39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39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39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39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39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39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39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39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39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39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39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39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3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3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3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39" s="34">
        <f>IF((MPP_All_Data5[[#This Row],[Nov 2024 Monthly Rate]]=""),"",(MPP_All_Data5[[#This Row],[Dec 2024 Monthly Rate]]-MPP_All_Data5[[#This Row],[Nov 2024 Monthly Rate]])/MPP_All_Data5[[#This Row],[Nov 2024 Monthly Rate]])</f>
        <v>-1</v>
      </c>
      <c r="AC39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39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39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39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40" spans="1:32" x14ac:dyDescent="0.3">
      <c r="A40" s="35" t="s">
        <v>331</v>
      </c>
      <c r="B40" s="35" t="s">
        <v>330</v>
      </c>
      <c r="C40" s="35" t="s">
        <v>66</v>
      </c>
      <c r="D40" s="35" t="s">
        <v>332</v>
      </c>
      <c r="E40" s="35" t="s">
        <v>333</v>
      </c>
      <c r="F40" s="35" t="s">
        <v>548</v>
      </c>
      <c r="G4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4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4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4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40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4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4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4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4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4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4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40" s="36">
        <f>IF((MPP_All_Data5[[#This Row],[Mar 2024 Monthly Rate]]=""),"",(MPP_All_Data5[[#This Row],[Apr 2024 Monthly Rate]]-MPP_All_Data5[[#This Row],[Mar 2024 Monthly Rate]])/MPP_All_Data5[[#This Row],[Mar 2024 Monthly Rate]])</f>
        <v>0.05</v>
      </c>
      <c r="U40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4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40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4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4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40" s="36">
        <f>IF((MPP_All_Data5[[#This Row],[Nov 2024 Monthly Rate]]=""),"",(MPP_All_Data5[[#This Row],[Dec 2024 Monthly Rate]]-MPP_All_Data5[[#This Row],[Nov 2024 Monthly Rate]])/MPP_All_Data5[[#This Row],[Nov 2024 Monthly Rate]])</f>
        <v>5.0031746031746031E-2</v>
      </c>
      <c r="AC4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4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4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4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41" spans="1:32" x14ac:dyDescent="0.3">
      <c r="A41" s="21" t="s">
        <v>72</v>
      </c>
      <c r="B41" s="21" t="s">
        <v>71</v>
      </c>
      <c r="C41" s="21" t="s">
        <v>66</v>
      </c>
      <c r="D41" s="21" t="s">
        <v>409</v>
      </c>
      <c r="E41" s="21" t="s">
        <v>13</v>
      </c>
      <c r="F41" s="21" t="s">
        <v>547</v>
      </c>
      <c r="G41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41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41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41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41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1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1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41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41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41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41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4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41" s="34">
        <f>IF((MPP_All_Data5[[#This Row],[Feb 2024 Monthly Rate]]=""),"",(MPP_All_Data5[[#This Row],[Mar 2024 Monthly Rate]]-MPP_All_Data5[[#This Row],[Feb 2024 Monthly Rate]])/MPP_All_Data5[[#This Row],[Feb 2024 Monthly Rate]])</f>
        <v>5.0027487630566247E-2</v>
      </c>
      <c r="T41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4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41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4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4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4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41" s="34">
        <f>IF((MPP_All_Data5[[#This Row],[Nov 2024 Monthly Rate]]=""),"",(MPP_All_Data5[[#This Row],[Dec 2024 Monthly Rate]]-MPP_All_Data5[[#This Row],[Nov 2024 Monthly Rate]])/MPP_All_Data5[[#This Row],[Nov 2024 Monthly Rate]])</f>
        <v>5.0052356020942407E-2</v>
      </c>
      <c r="AC4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4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4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41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42" spans="1:32" x14ac:dyDescent="0.3">
      <c r="A42" s="35" t="s">
        <v>202</v>
      </c>
      <c r="B42" s="35" t="s">
        <v>201</v>
      </c>
      <c r="C42" s="35" t="s">
        <v>66</v>
      </c>
      <c r="D42" s="35" t="s">
        <v>203</v>
      </c>
      <c r="E42" s="35" t="s">
        <v>143</v>
      </c>
      <c r="F42" s="35" t="s">
        <v>546</v>
      </c>
      <c r="G4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4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4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4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4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4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4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4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4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4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4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42" s="36">
        <f>IF((MPP_All_Data5[[#This Row],[Mar 2024 Monthly Rate]]=""),"",(MPP_All_Data5[[#This Row],[Apr 2024 Monthly Rate]]-MPP_All_Data5[[#This Row],[Mar 2024 Monthly Rate]])/MPP_All_Data5[[#This Row],[Mar 2024 Monthly Rate]])</f>
        <v>0.05</v>
      </c>
      <c r="U4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4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4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4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4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42" s="36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4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4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4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4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43" spans="1:32" x14ac:dyDescent="0.3">
      <c r="A43" s="21" t="s">
        <v>248</v>
      </c>
      <c r="B43" s="21" t="s">
        <v>247</v>
      </c>
      <c r="C43" s="21" t="s">
        <v>43</v>
      </c>
      <c r="D43" s="21" t="s">
        <v>249</v>
      </c>
      <c r="E43" s="21" t="s">
        <v>250</v>
      </c>
      <c r="F43" s="21" t="s">
        <v>545</v>
      </c>
      <c r="G4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4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4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4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4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4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4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4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4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4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4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43" s="34">
        <f>IF((MPP_All_Data5[[#This Row],[Mar 2024 Monthly Rate]]=""),"",(MPP_All_Data5[[#This Row],[Apr 2024 Monthly Rate]]-MPP_All_Data5[[#This Row],[Mar 2024 Monthly Rate]])/MPP_All_Data5[[#This Row],[Mar 2024 Monthly Rate]])</f>
        <v>5.0030058112350548E-2</v>
      </c>
      <c r="U43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4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4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4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4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43" s="34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4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4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4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4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44" spans="1:32" x14ac:dyDescent="0.3">
      <c r="A44" s="35" t="s">
        <v>206</v>
      </c>
      <c r="B44" s="35" t="s">
        <v>205</v>
      </c>
      <c r="C44" s="35" t="s">
        <v>93</v>
      </c>
      <c r="D44" s="35" t="s">
        <v>410</v>
      </c>
      <c r="E44" s="35" t="s">
        <v>143</v>
      </c>
      <c r="F44" s="35" t="s">
        <v>546</v>
      </c>
      <c r="G4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4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44" s="36">
        <f>IF((MPP_All_Data5[[#This Row],[Apr 2023 Monthly Rate]]=""),"",(MPP_All_Data5[[#This Row],[May 2023 Monthly Rate]]-MPP_All_Data5[[#This Row],[Apr 2023 Monthly Rate]])/MPP_All_Data5[[#This Row],[Apr 2023 Monthly Rate]])</f>
        <v>3.0040053404539385E-2</v>
      </c>
      <c r="J4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4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4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4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4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4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4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4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44" s="36">
        <f>IF((MPP_All_Data5[[#This Row],[Mar 2024 Monthly Rate]]=""),"",(MPP_All_Data5[[#This Row],[Apr 2024 Monthly Rate]]-MPP_All_Data5[[#This Row],[Mar 2024 Monthly Rate]])/MPP_All_Data5[[#This Row],[Mar 2024 Monthly Rate]])</f>
        <v>5.0032404406999353E-2</v>
      </c>
      <c r="U4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4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4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4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4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44" s="36">
        <f>IF((MPP_All_Data5[[#This Row],[Nov 2024 Monthly Rate]]=""),"",(MPP_All_Data5[[#This Row],[Dec 2024 Monthly Rate]]-MPP_All_Data5[[#This Row],[Nov 2024 Monthly Rate]])/MPP_All_Data5[[#This Row],[Nov 2024 Monthly Rate]])</f>
        <v>4.9993827922478709E-2</v>
      </c>
      <c r="AC4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44" s="36">
        <f>IF((MPP_All_Data5[[#This Row],[Jan 2025 Monthly Rate]]=""),"",(MPP_All_Data5[[#This Row],[Feb 2025 Monthly Rate]]-MPP_All_Data5[[#This Row],[Jan 2025 Monthly Rate]])/MPP_All_Data5[[#This Row],[Jan 2025 Monthly Rate]])</f>
        <v>-1</v>
      </c>
      <c r="AE44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44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45" spans="1:32" x14ac:dyDescent="0.3">
      <c r="A45" s="21" t="s">
        <v>244</v>
      </c>
      <c r="B45" s="21" t="s">
        <v>243</v>
      </c>
      <c r="C45" s="21" t="s">
        <v>7</v>
      </c>
      <c r="D45" s="21" t="s">
        <v>245</v>
      </c>
      <c r="E45" s="21" t="s">
        <v>246</v>
      </c>
      <c r="F45" s="21" t="s">
        <v>545</v>
      </c>
      <c r="G4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4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4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4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4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4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4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4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4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4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4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45" s="34">
        <f>IF((MPP_All_Data5[[#This Row],[Mar 2024 Monthly Rate]]=""),"",(MPP_All_Data5[[#This Row],[Apr 2024 Monthly Rate]]-MPP_All_Data5[[#This Row],[Mar 2024 Monthly Rate]])/MPP_All_Data5[[#This Row],[Mar 2024 Monthly Rate]])</f>
        <v>4.9981853061647742E-2</v>
      </c>
      <c r="U4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4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4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4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4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45" s="34">
        <f>IF((MPP_All_Data5[[#This Row],[Nov 2024 Monthly Rate]]=""),"",(MPP_All_Data5[[#This Row],[Dec 2024 Monthly Rate]]-MPP_All_Data5[[#This Row],[Nov 2024 Monthly Rate]])/MPP_All_Data5[[#This Row],[Nov 2024 Monthly Rate]])</f>
        <v>5.0022221124882721E-2</v>
      </c>
      <c r="AC4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4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4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4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46" spans="1:32" x14ac:dyDescent="0.3">
      <c r="A46" s="35" t="s">
        <v>363</v>
      </c>
      <c r="B46" s="35" t="s">
        <v>364</v>
      </c>
      <c r="C46" s="35" t="s">
        <v>7</v>
      </c>
      <c r="D46" s="35" t="s">
        <v>411</v>
      </c>
      <c r="E46" s="35" t="s">
        <v>146</v>
      </c>
      <c r="F46" s="35" t="s">
        <v>546</v>
      </c>
      <c r="G46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46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46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46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4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6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4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4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46" s="36">
        <f>IF((MPP_All_Data5[[#This Row],[Nov 2023 Monthly Rate]]=""),"",(MPP_All_Data5[[#This Row],[Dec 2023 Monthly Rate]]-MPP_All_Data5[[#This Row],[Nov 2023 Monthly Rate]])/MPP_All_Data5[[#This Row],[Nov 2023 Monthly Rate]])</f>
        <v>-1</v>
      </c>
      <c r="Q46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46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46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46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46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46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46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46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46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46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46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46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46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46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46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46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47" spans="1:32" x14ac:dyDescent="0.3">
      <c r="A47" s="21" t="s">
        <v>106</v>
      </c>
      <c r="B47" s="21" t="s">
        <v>105</v>
      </c>
      <c r="C47" s="21" t="s">
        <v>93</v>
      </c>
      <c r="D47" s="21" t="s">
        <v>107</v>
      </c>
      <c r="E47" s="21" t="s">
        <v>439</v>
      </c>
      <c r="F47" s="21" t="s">
        <v>547</v>
      </c>
      <c r="G4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4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4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4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4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7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4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4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4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4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4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47" s="34">
        <f>IF((MPP_All_Data5[[#This Row],[Feb 2024 Monthly Rate]]=""),"",(MPP_All_Data5[[#This Row],[Mar 2024 Monthly Rate]]-MPP_All_Data5[[#This Row],[Feb 2024 Monthly Rate]])/MPP_All_Data5[[#This Row],[Feb 2024 Monthly Rate]])</f>
        <v>5.0046627292508548E-2</v>
      </c>
      <c r="T47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4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4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4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7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4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4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47" s="34">
        <f>IF((MPP_All_Data5[[#This Row],[Nov 2024 Monthly Rate]]=""),"",(MPP_All_Data5[[#This Row],[Dec 2024 Monthly Rate]]-MPP_All_Data5[[#This Row],[Nov 2024 Monthly Rate]])/MPP_All_Data5[[#This Row],[Nov 2024 Monthly Rate]])</f>
        <v>5.0029603315571346E-2</v>
      </c>
      <c r="AC4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47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47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47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48" spans="1:32" x14ac:dyDescent="0.3">
      <c r="A48" s="35" t="s">
        <v>138</v>
      </c>
      <c r="B48" s="35" t="s">
        <v>307</v>
      </c>
      <c r="C48" s="35" t="s">
        <v>93</v>
      </c>
      <c r="D48" s="35" t="s">
        <v>308</v>
      </c>
      <c r="E48" s="35" t="s">
        <v>309</v>
      </c>
      <c r="F48" s="35" t="s">
        <v>545</v>
      </c>
      <c r="G48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48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48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48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4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8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4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48" s="36">
        <f>IF((MPP_All_Data5[[#This Row],[Oct 2023 Monthly Rate]]=""),"",(MPP_All_Data5[[#This Row],[Nov 2023 Monthly Rate]]-MPP_All_Data5[[#This Row],[Oct 2023 Monthly Rate]])/MPP_All_Data5[[#This Row],[Oct 2023 Monthly Rate]])</f>
        <v>7.8768745067087614E-2</v>
      </c>
      <c r="P4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4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4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4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48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4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4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4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4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4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48" s="36">
        <f>IF((MPP_All_Data5[[#This Row],[Nov 2024 Monthly Rate]]=""),"",(MPP_All_Data5[[#This Row],[Dec 2024 Monthly Rate]]-MPP_All_Data5[[#This Row],[Nov 2024 Monthly Rate]])/MPP_All_Data5[[#This Row],[Nov 2024 Monthly Rate]])</f>
        <v>5.0043898156277439E-2</v>
      </c>
      <c r="AC4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4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4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4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49" spans="1:32" x14ac:dyDescent="0.3">
      <c r="A49" s="21" t="s">
        <v>78</v>
      </c>
      <c r="B49" s="21" t="s">
        <v>77</v>
      </c>
      <c r="C49" s="21" t="s">
        <v>66</v>
      </c>
      <c r="D49" s="21" t="s">
        <v>79</v>
      </c>
      <c r="E49" s="21" t="s">
        <v>80</v>
      </c>
      <c r="F49" s="21" t="s">
        <v>547</v>
      </c>
      <c r="G4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4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49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4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4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4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4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4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49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49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4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49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49" s="34">
        <f>IF((MPP_All_Data5[[#This Row],[Feb 2024 Monthly Rate]]=""),"",(MPP_All_Data5[[#This Row],[Mar 2024 Monthly Rate]]-MPP_All_Data5[[#This Row],[Feb 2024 Monthly Rate]])/MPP_All_Data5[[#This Row],[Feb 2024 Monthly Rate]])</f>
        <v>4.9965461662445317E-2</v>
      </c>
      <c r="T49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49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49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49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49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4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4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4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49" s="34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49" s="34">
        <f>IF((MPP_All_Data5[[#This Row],[Dec 2024 Monthly Rate]]=""),"",(MPP_All_Data5[[#This Row],[Jan 2025 Monthly Rate]]-MPP_All_Data5[[#This Row],[Dec 2024 Monthly Rate]])/MPP_All_Data5[[#This Row],[Dec 2024 Monthly Rate]])</f>
        <v>-1</v>
      </c>
      <c r="AD49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49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49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50" spans="1:32" x14ac:dyDescent="0.3">
      <c r="A50" s="35" t="s">
        <v>68</v>
      </c>
      <c r="B50" s="35" t="s">
        <v>67</v>
      </c>
      <c r="C50" s="35" t="s">
        <v>66</v>
      </c>
      <c r="D50" s="35" t="s">
        <v>69</v>
      </c>
      <c r="E50" s="35" t="s">
        <v>70</v>
      </c>
      <c r="F50" s="35" t="s">
        <v>547</v>
      </c>
      <c r="G5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5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5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5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50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5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5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5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5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5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5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5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50" s="36">
        <f>IF((MPP_All_Data5[[#This Row],[Feb 2024 Monthly Rate]]=""),"",(MPP_All_Data5[[#This Row],[Mar 2024 Monthly Rate]]-MPP_All_Data5[[#This Row],[Feb 2024 Monthly Rate]])/MPP_All_Data5[[#This Row],[Feb 2024 Monthly Rate]])</f>
        <v>5.0015928639694167E-2</v>
      </c>
      <c r="T50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50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5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50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5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5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5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5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50" s="36">
        <f>IF((MPP_All_Data5[[#This Row],[Nov 2024 Monthly Rate]]=""),"",(MPP_All_Data5[[#This Row],[Dec 2024 Monthly Rate]]-MPP_All_Data5[[#This Row],[Nov 2024 Monthly Rate]])/MPP_All_Data5[[#This Row],[Nov 2024 Monthly Rate]])</f>
        <v>4.9959546925566346E-2</v>
      </c>
      <c r="AC5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5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5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5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51" spans="1:32" x14ac:dyDescent="0.3">
      <c r="A51" s="21" t="s">
        <v>40</v>
      </c>
      <c r="B51" s="21" t="s">
        <v>39</v>
      </c>
      <c r="C51" s="21" t="s">
        <v>7</v>
      </c>
      <c r="D51" s="21" t="s">
        <v>450</v>
      </c>
      <c r="E51" s="21" t="s">
        <v>9</v>
      </c>
      <c r="F51" s="21" t="s">
        <v>547</v>
      </c>
      <c r="G51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51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51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51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51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51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51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51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51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51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51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5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51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51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5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51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5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5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5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5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5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51" s="34">
        <f>IF((MPP_All_Data5[[#This Row],[Nov 2024 Monthly Rate]]=""),"",(MPP_All_Data5[[#This Row],[Dec 2024 Monthly Rate]]-MPP_All_Data5[[#This Row],[Nov 2024 Monthly Rate]])/MPP_All_Data5[[#This Row],[Nov 2024 Monthly Rate]])</f>
        <v>5.00327868852459E-2</v>
      </c>
      <c r="AC5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5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5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5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52" spans="1:32" x14ac:dyDescent="0.3">
      <c r="A52" s="35" t="s">
        <v>271</v>
      </c>
      <c r="B52" s="35" t="s">
        <v>270</v>
      </c>
      <c r="C52" s="35" t="s">
        <v>43</v>
      </c>
      <c r="D52" s="35" t="s">
        <v>272</v>
      </c>
      <c r="E52" s="35" t="s">
        <v>273</v>
      </c>
      <c r="F52" s="35" t="s">
        <v>545</v>
      </c>
      <c r="G5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5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5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5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5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5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5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5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5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5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5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5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5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52" s="36">
        <f>IF((MPP_All_Data5[[#This Row],[Mar 2024 Monthly Rate]]=""),"",(MPP_All_Data5[[#This Row],[Apr 2024 Monthly Rate]]-MPP_All_Data5[[#This Row],[Mar 2024 Monthly Rate]])/MPP_All_Data5[[#This Row],[Mar 2024 Monthly Rate]])</f>
        <v>4.9976602714085168E-2</v>
      </c>
      <c r="U5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5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5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5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5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5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5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52" s="36">
        <f>IF((MPP_All_Data5[[#This Row],[Nov 2024 Monthly Rate]]=""),"",(MPP_All_Data5[[#This Row],[Dec 2024 Monthly Rate]]-MPP_All_Data5[[#This Row],[Nov 2024 Monthly Rate]])/MPP_All_Data5[[#This Row],[Nov 2024 Monthly Rate]])</f>
        <v>5.0004456725198328E-2</v>
      </c>
      <c r="AC5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5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5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5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53" spans="1:32" x14ac:dyDescent="0.3">
      <c r="A53" s="21" t="s">
        <v>480</v>
      </c>
      <c r="B53" s="21" t="s">
        <v>270</v>
      </c>
      <c r="C53" s="21" t="s">
        <v>66</v>
      </c>
      <c r="D53" s="21" t="s">
        <v>482</v>
      </c>
      <c r="E53" s="21" t="s">
        <v>441</v>
      </c>
      <c r="F53" s="21" t="s">
        <v>545</v>
      </c>
      <c r="G53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53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53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53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53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53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53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53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53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53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53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53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53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53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53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53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5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5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5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5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5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53" s="34">
        <f>IF((MPP_All_Data5[[#This Row],[Nov 2024 Monthly Rate]]=""),"",(MPP_All_Data5[[#This Row],[Dec 2024 Monthly Rate]]-MPP_All_Data5[[#This Row],[Nov 2024 Monthly Rate]])/MPP_All_Data5[[#This Row],[Nov 2024 Monthly Rate]])</f>
        <v>0</v>
      </c>
      <c r="AC5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5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5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5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54" spans="1:32" x14ac:dyDescent="0.3">
      <c r="A54" s="35" t="s">
        <v>503</v>
      </c>
      <c r="B54" s="35" t="s">
        <v>504</v>
      </c>
      <c r="C54" s="35" t="s">
        <v>66</v>
      </c>
      <c r="D54" s="35" t="s">
        <v>506</v>
      </c>
      <c r="E54" s="35" t="s">
        <v>143</v>
      </c>
      <c r="F54" s="35" t="s">
        <v>546</v>
      </c>
      <c r="G54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54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54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54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54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54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54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54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54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54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54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54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54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54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54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54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54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54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54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54" s="36">
        <f>IF((MPP_All_Data5[[#This Row],[Sep 2024 Monthly Rate]]=""),"",(MPP_All_Data5[[#This Row],[Oct 2024 Monthly Rate]]-MPP_All_Data5[[#This Row],[Sep 2024 Monthly Rate]])/MPP_All_Data5[[#This Row],[Sep 2024 Monthly Rate]])</f>
        <v>3.7499999999999999E-2</v>
      </c>
      <c r="AA5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54" s="36">
        <f>IF((MPP_All_Data5[[#This Row],[Nov 2024 Monthly Rate]]=""),"",(MPP_All_Data5[[#This Row],[Dec 2024 Monthly Rate]]-MPP_All_Data5[[#This Row],[Nov 2024 Monthly Rate]])/MPP_All_Data5[[#This Row],[Nov 2024 Monthly Rate]])</f>
        <v>0</v>
      </c>
      <c r="AC5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5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5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5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55" spans="1:32" x14ac:dyDescent="0.3">
      <c r="A55" s="21" t="s">
        <v>365</v>
      </c>
      <c r="B55" s="21" t="s">
        <v>366</v>
      </c>
      <c r="C55" s="21" t="s">
        <v>93</v>
      </c>
      <c r="D55" s="21" t="s">
        <v>412</v>
      </c>
      <c r="E55" s="21" t="s">
        <v>70</v>
      </c>
      <c r="F55" s="21" t="s">
        <v>547</v>
      </c>
      <c r="G5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5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5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5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55" s="34">
        <f>IF((MPP_All_Data5[[#This Row],[June 2023 Monthly Rate]]=""),"",(MPP_All_Data5[[#This Row],[July 2023 Monthly Rate]]-MPP_All_Data5[[#This Row],[June 2023 Monthly Rate]])/MPP_All_Data5[[#This Row],[June 2023 Monthly Rate]])</f>
        <v>0.10253018025467174</v>
      </c>
      <c r="L5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5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5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55" s="34">
        <f>IF((MPP_All_Data5[[#This Row],[Oct 2023 Monthly Rate]]=""),"",(MPP_All_Data5[[#This Row],[Nov 2023 Monthly Rate]]-MPP_All_Data5[[#This Row],[Oct 2023 Monthly Rate]])/MPP_All_Data5[[#This Row],[Oct 2023 Monthly Rate]])</f>
        <v>-1</v>
      </c>
      <c r="P55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55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55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55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55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55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55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55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55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55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55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55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55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55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55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55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55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56" spans="1:32" x14ac:dyDescent="0.3">
      <c r="A56" s="35" t="s">
        <v>97</v>
      </c>
      <c r="B56" s="35" t="s">
        <v>96</v>
      </c>
      <c r="C56" s="35" t="s">
        <v>93</v>
      </c>
      <c r="D56" s="35" t="s">
        <v>98</v>
      </c>
      <c r="E56" s="35" t="s">
        <v>70</v>
      </c>
      <c r="F56" s="35" t="s">
        <v>547</v>
      </c>
      <c r="G56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56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56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56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56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56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56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56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56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56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56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56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56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56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5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56" s="36">
        <f>IF((MPP_All_Data5[[#This Row],[May 2024 Monthly Rate]]=""),"",(MPP_All_Data5[[#This Row],[June 2024 Monthly Rate]]-MPP_All_Data5[[#This Row],[May 2024 Monthly Rate]])/MPP_All_Data5[[#This Row],[May 2024 Monthly Rate]])</f>
        <v>0.05</v>
      </c>
      <c r="W5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5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5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5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5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56" s="36">
        <f>IF((MPP_All_Data5[[#This Row],[Nov 2024 Monthly Rate]]=""),"",(MPP_All_Data5[[#This Row],[Dec 2024 Monthly Rate]]-MPP_All_Data5[[#This Row],[Nov 2024 Monthly Rate]])/MPP_All_Data5[[#This Row],[Nov 2024 Monthly Rate]])</f>
        <v>4.9963369963369961E-2</v>
      </c>
      <c r="AC5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5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5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5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57" spans="1:32" x14ac:dyDescent="0.3">
      <c r="A57" s="21" t="s">
        <v>185</v>
      </c>
      <c r="B57" s="21" t="s">
        <v>184</v>
      </c>
      <c r="C57" s="21" t="s">
        <v>66</v>
      </c>
      <c r="D57" s="21" t="s">
        <v>186</v>
      </c>
      <c r="E57" s="21" t="s">
        <v>143</v>
      </c>
      <c r="F57" s="21" t="s">
        <v>546</v>
      </c>
      <c r="G5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5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57" s="34">
        <f>IF((MPP_All_Data5[[#This Row],[Apr 2023 Monthly Rate]]=""),"",(MPP_All_Data5[[#This Row],[May 2023 Monthly Rate]]-MPP_All_Data5[[#This Row],[Apr 2023 Monthly Rate]])/MPP_All_Data5[[#This Row],[Apr 2023 Monthly Rate]])</f>
        <v>2.9970029970029972E-2</v>
      </c>
      <c r="J5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5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57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5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5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5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5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5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5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5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57" s="34">
        <f>IF((MPP_All_Data5[[#This Row],[Mar 2024 Monthly Rate]]=""),"",(MPP_All_Data5[[#This Row],[Apr 2024 Monthly Rate]]-MPP_All_Data5[[#This Row],[Mar 2024 Monthly Rate]])/MPP_All_Data5[[#This Row],[Mar 2024 Monthly Rate]])</f>
        <v>5.0005388511693068E-2</v>
      </c>
      <c r="U5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5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5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57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5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5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5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57" s="34">
        <f>IF((MPP_All_Data5[[#This Row],[Nov 2024 Monthly Rate]]=""),"",(MPP_All_Data5[[#This Row],[Dec 2024 Monthly Rate]]-MPP_All_Data5[[#This Row],[Nov 2024 Monthly Rate]])/MPP_All_Data5[[#This Row],[Nov 2024 Monthly Rate]])</f>
        <v>4.998460433131479E-2</v>
      </c>
      <c r="AC57" s="34">
        <f>IF((MPP_All_Data5[[#This Row],[Dec 2024 Monthly Rate]]=""),"",(MPP_All_Data5[[#This Row],[Jan 2025 Monthly Rate]]-MPP_All_Data5[[#This Row],[Dec 2024 Monthly Rate]])/MPP_All_Data5[[#This Row],[Dec 2024 Monthly Rate]])</f>
        <v>-1</v>
      </c>
      <c r="AD57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57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57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58" spans="1:32" x14ac:dyDescent="0.3">
      <c r="A58" s="35" t="s">
        <v>155</v>
      </c>
      <c r="B58" s="35" t="s">
        <v>154</v>
      </c>
      <c r="C58" s="35" t="s">
        <v>43</v>
      </c>
      <c r="D58" s="35" t="s">
        <v>156</v>
      </c>
      <c r="E58" s="35" t="s">
        <v>143</v>
      </c>
      <c r="F58" s="35" t="s">
        <v>546</v>
      </c>
      <c r="G5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5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5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58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5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5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58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5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5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5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5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5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5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58" s="36">
        <f>IF((MPP_All_Data5[[#This Row],[Mar 2024 Monthly Rate]]=""),"",(MPP_All_Data5[[#This Row],[Apr 2024 Monthly Rate]]-MPP_All_Data5[[#This Row],[Mar 2024 Monthly Rate]])/MPP_All_Data5[[#This Row],[Mar 2024 Monthly Rate]])</f>
        <v>4.9995922029198274E-2</v>
      </c>
      <c r="U5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5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5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5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5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5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5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58" s="36">
        <f>IF((MPP_All_Data5[[#This Row],[Nov 2024 Monthly Rate]]=""),"",(MPP_All_Data5[[#This Row],[Dec 2024 Monthly Rate]]-MPP_All_Data5[[#This Row],[Nov 2024 Monthly Rate]])/MPP_All_Data5[[#This Row],[Nov 2024 Monthly Rate]])</f>
        <v>5.0023302780798508E-2</v>
      </c>
      <c r="AC5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58" s="36">
        <f>IF((MPP_All_Data5[[#This Row],[Jan 2025 Monthly Rate]]=""),"",(MPP_All_Data5[[#This Row],[Feb 2025 Monthly Rate]]-MPP_All_Data5[[#This Row],[Jan 2025 Monthly Rate]])/MPP_All_Data5[[#This Row],[Jan 2025 Monthly Rate]])</f>
        <v>-1</v>
      </c>
      <c r="AE58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58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59" spans="1:32" x14ac:dyDescent="0.3">
      <c r="A59" s="21" t="s">
        <v>367</v>
      </c>
      <c r="B59" s="21" t="s">
        <v>368</v>
      </c>
      <c r="C59" s="21" t="s">
        <v>43</v>
      </c>
      <c r="D59" s="21" t="s">
        <v>43</v>
      </c>
      <c r="E59" s="21" t="s">
        <v>27</v>
      </c>
      <c r="F59" s="21" t="s">
        <v>547</v>
      </c>
      <c r="G5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59" s="34">
        <f>IF((MPP_All_Data5[[#This Row],[Mar 2023 Monthly Rate]]=""),"",(MPP_All_Data5[[#This Row],[Apr 2023 Monthly Rate]]-MPP_All_Data5[[#This Row],[Mar 2023 Monthly Rate]])/MPP_All_Data5[[#This Row],[Mar 2023 Monthly Rate]])</f>
        <v>-1</v>
      </c>
      <c r="I59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59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59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59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59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59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59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59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59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59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59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59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59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59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59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59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59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59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59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59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59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59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59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59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60" spans="1:32" x14ac:dyDescent="0.3">
      <c r="A60" s="35" t="s">
        <v>90</v>
      </c>
      <c r="B60" s="35" t="s">
        <v>317</v>
      </c>
      <c r="C60" s="35" t="s">
        <v>43</v>
      </c>
      <c r="D60" s="35" t="s">
        <v>318</v>
      </c>
      <c r="E60" s="35" t="s">
        <v>319</v>
      </c>
      <c r="F60" s="35" t="s">
        <v>548</v>
      </c>
      <c r="G6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6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6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6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60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6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6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6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6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6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6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6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6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60" s="36">
        <f>IF((MPP_All_Data5[[#This Row],[Mar 2024 Monthly Rate]]=""),"",(MPP_All_Data5[[#This Row],[Apr 2024 Monthly Rate]]-MPP_All_Data5[[#This Row],[Mar 2024 Monthly Rate]])/MPP_All_Data5[[#This Row],[Mar 2024 Monthly Rate]])</f>
        <v>5.0004187955440156E-2</v>
      </c>
      <c r="U60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6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60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6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6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6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6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60" s="36">
        <f>IF((MPP_All_Data5[[#This Row],[Nov 2024 Monthly Rate]]=""),"",(MPP_All_Data5[[#This Row],[Dec 2024 Monthly Rate]]-MPP_All_Data5[[#This Row],[Nov 2024 Monthly Rate]])/MPP_All_Data5[[#This Row],[Nov 2024 Monthly Rate]])</f>
        <v>5.0015954052329295E-2</v>
      </c>
      <c r="AC6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6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6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6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61" spans="1:32" x14ac:dyDescent="0.3">
      <c r="A61" s="21" t="s">
        <v>188</v>
      </c>
      <c r="B61" s="21" t="s">
        <v>187</v>
      </c>
      <c r="C61" s="21" t="s">
        <v>66</v>
      </c>
      <c r="D61" s="21" t="s">
        <v>189</v>
      </c>
      <c r="E61" s="21" t="s">
        <v>190</v>
      </c>
      <c r="F61" s="21" t="s">
        <v>546</v>
      </c>
      <c r="G61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61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61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61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61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61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61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61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61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61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61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6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61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61" s="34">
        <f>IF((MPP_All_Data5[[#This Row],[Mar 2024 Monthly Rate]]=""),"",(MPP_All_Data5[[#This Row],[Apr 2024 Monthly Rate]]-MPP_All_Data5[[#This Row],[Mar 2024 Monthly Rate]])/MPP_All_Data5[[#This Row],[Mar 2024 Monthly Rate]])</f>
        <v>4.9994481845270944E-2</v>
      </c>
      <c r="U6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61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6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6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6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6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6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61" s="34">
        <f>IF((MPP_All_Data5[[#This Row],[Nov 2024 Monthly Rate]]=""),"",(MPP_All_Data5[[#This Row],[Dec 2024 Monthly Rate]]-MPP_All_Data5[[#This Row],[Nov 2024 Monthly Rate]])/MPP_All_Data5[[#This Row],[Nov 2024 Monthly Rate]])</f>
        <v>5.0031532478452809E-2</v>
      </c>
      <c r="AC6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6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6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6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62" spans="1:32" x14ac:dyDescent="0.3">
      <c r="A62" s="35" t="s">
        <v>206</v>
      </c>
      <c r="B62" s="35" t="s">
        <v>369</v>
      </c>
      <c r="C62" s="35" t="s">
        <v>66</v>
      </c>
      <c r="D62" s="35" t="s">
        <v>413</v>
      </c>
      <c r="E62" s="35" t="s">
        <v>440</v>
      </c>
      <c r="F62" s="35" t="s">
        <v>545</v>
      </c>
      <c r="G6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6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6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6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6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6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6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6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6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6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6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62" s="36">
        <f>IF((MPP_All_Data5[[#This Row],[Jan 2024 Monthly Rate]]=""),"",(MPP_All_Data5[[#This Row],[Feb 2024 Monthly Rate]]-MPP_All_Data5[[#This Row],[Jan 2024 Monthly Rate]])/MPP_All_Data5[[#This Row],[Jan 2024 Monthly Rate]])</f>
        <v>-1</v>
      </c>
      <c r="S62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62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62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62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62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62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62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62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62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62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62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62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62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62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63" spans="1:32" x14ac:dyDescent="0.3">
      <c r="A63" s="21" t="s">
        <v>119</v>
      </c>
      <c r="B63" s="21" t="s">
        <v>251</v>
      </c>
      <c r="C63" s="21" t="s">
        <v>43</v>
      </c>
      <c r="D63" s="21" t="s">
        <v>252</v>
      </c>
      <c r="E63" s="21" t="s">
        <v>246</v>
      </c>
      <c r="F63" s="21" t="s">
        <v>545</v>
      </c>
      <c r="G6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6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6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6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6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6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6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6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6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63" s="34">
        <f>IF((MPP_All_Data5[[#This Row],[Nov 2023 Monthly Rate]]=""),"",(MPP_All_Data5[[#This Row],[Dec 2023 Monthly Rate]]-MPP_All_Data5[[#This Row],[Nov 2023 Monthly Rate]])/MPP_All_Data5[[#This Row],[Nov 2023 Monthly Rate]])</f>
        <v>0.13436736070134031</v>
      </c>
      <c r="Q6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6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6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63" s="34">
        <f>IF((MPP_All_Data5[[#This Row],[Mar 2024 Monthly Rate]]=""),"",(MPP_All_Data5[[#This Row],[Apr 2024 Monthly Rate]]-MPP_All_Data5[[#This Row],[Mar 2024 Monthly Rate]])/MPP_All_Data5[[#This Row],[Mar 2024 Monthly Rate]])</f>
        <v>5.0011146615144532E-2</v>
      </c>
      <c r="U63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6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6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6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6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6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6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63" s="34">
        <f>IF((MPP_All_Data5[[#This Row],[Nov 2024 Monthly Rate]]=""),"",(MPP_All_Data5[[#This Row],[Dec 2024 Monthly Rate]]-MPP_All_Data5[[#This Row],[Nov 2024 Monthly Rate]])/MPP_All_Data5[[#This Row],[Nov 2024 Monthly Rate]])</f>
        <v>5.0035385704175511E-2</v>
      </c>
      <c r="AC6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6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6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6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64" spans="1:32" x14ac:dyDescent="0.3">
      <c r="A64" s="35" t="s">
        <v>90</v>
      </c>
      <c r="B64" s="35" t="s">
        <v>89</v>
      </c>
      <c r="C64" s="35" t="s">
        <v>93</v>
      </c>
      <c r="D64" s="35" t="s">
        <v>414</v>
      </c>
      <c r="E64" s="35" t="s">
        <v>439</v>
      </c>
      <c r="F64" s="35" t="s">
        <v>547</v>
      </c>
      <c r="G6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6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6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6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6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6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6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6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6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6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6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6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64" s="36">
        <f>IF((MPP_All_Data5[[#This Row],[Feb 2024 Monthly Rate]]=""),"",(MPP_All_Data5[[#This Row],[Mar 2024 Monthly Rate]]-MPP_All_Data5[[#This Row],[Feb 2024 Monthly Rate]])/MPP_All_Data5[[#This Row],[Feb 2024 Monthly Rate]])</f>
        <v>4.9926578560939794E-2</v>
      </c>
      <c r="T64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6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6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6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6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6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6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64" s="36">
        <f>IF((MPP_All_Data5[[#This Row],[Oct 2024 Monthly Rate]]=""),"",(MPP_All_Data5[[#This Row],[Nov 2024 Monthly Rate]]-MPP_All_Data5[[#This Row],[Oct 2024 Monthly Rate]])/MPP_All_Data5[[#This Row],[Oct 2024 Monthly Rate]])</f>
        <v>0.18399378399378399</v>
      </c>
      <c r="AB64" s="36">
        <f>IF((MPP_All_Data5[[#This Row],[Nov 2024 Monthly Rate]]=""),"",(MPP_All_Data5[[#This Row],[Dec 2024 Monthly Rate]]-MPP_All_Data5[[#This Row],[Nov 2024 Monthly Rate]])/MPP_All_Data5[[#This Row],[Nov 2024 Monthly Rate]])</f>
        <v>5.0006562541015882E-2</v>
      </c>
      <c r="AC6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6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6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6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65" spans="1:32" x14ac:dyDescent="0.3">
      <c r="A65" s="21" t="s">
        <v>476</v>
      </c>
      <c r="B65" s="21" t="s">
        <v>477</v>
      </c>
      <c r="C65" s="21" t="s">
        <v>66</v>
      </c>
      <c r="D65" s="21" t="s">
        <v>204</v>
      </c>
      <c r="E65" s="21" t="s">
        <v>143</v>
      </c>
      <c r="F65" s="21" t="s">
        <v>546</v>
      </c>
      <c r="G65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65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65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65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65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65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65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65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65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65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65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65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65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65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65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6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6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6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6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6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6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65" s="34">
        <f>IF((MPP_All_Data5[[#This Row],[Nov 2024 Monthly Rate]]=""),"",(MPP_All_Data5[[#This Row],[Dec 2024 Monthly Rate]]-MPP_All_Data5[[#This Row],[Nov 2024 Monthly Rate]])/MPP_All_Data5[[#This Row],[Nov 2024 Monthly Rate]])</f>
        <v>0</v>
      </c>
      <c r="AC6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65" s="34">
        <f>IF((MPP_All_Data5[[#This Row],[Jan 2025 Monthly Rate]]=""),"",(MPP_All_Data5[[#This Row],[Feb 2025 Monthly Rate]]-MPP_All_Data5[[#This Row],[Jan 2025 Monthly Rate]])/MPP_All_Data5[[#This Row],[Jan 2025 Monthly Rate]])</f>
        <v>-1</v>
      </c>
      <c r="AE65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65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66" spans="1:32" x14ac:dyDescent="0.3">
      <c r="A66" s="35" t="s">
        <v>158</v>
      </c>
      <c r="B66" s="35" t="s">
        <v>157</v>
      </c>
      <c r="C66" s="35" t="s">
        <v>66</v>
      </c>
      <c r="D66" s="35" t="s">
        <v>159</v>
      </c>
      <c r="E66" s="35" t="s">
        <v>160</v>
      </c>
      <c r="F66" s="35" t="s">
        <v>546</v>
      </c>
      <c r="G66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66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66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66" s="36">
        <f>IF((MPP_All_Data5[[#This Row],[May 2023 Monthly Rate]]=""),"",(MPP_All_Data5[[#This Row],[June 2023 Monthly Rate]]-MPP_All_Data5[[#This Row],[May 2023 Monthly Rate]])/MPP_All_Data5[[#This Row],[May 2023 Monthly Rate]])</f>
        <v>6.9981760583661318E-2</v>
      </c>
      <c r="K6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66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6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6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6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6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66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6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66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66" s="36">
        <f>IF((MPP_All_Data5[[#This Row],[Mar 2024 Monthly Rate]]=""),"",(MPP_All_Data5[[#This Row],[Apr 2024 Monthly Rate]]-MPP_All_Data5[[#This Row],[Mar 2024 Monthly Rate]])/MPP_All_Data5[[#This Row],[Mar 2024 Monthly Rate]])</f>
        <v>4.997308451462408E-2</v>
      </c>
      <c r="U6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6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6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6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6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6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6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66" s="36">
        <f>IF((MPP_All_Data5[[#This Row],[Nov 2024 Monthly Rate]]=""),"",(MPP_All_Data5[[#This Row],[Dec 2024 Monthly Rate]]-MPP_All_Data5[[#This Row],[Nov 2024 Monthly Rate]])/MPP_All_Data5[[#This Row],[Nov 2024 Monthly Rate]])</f>
        <v>4.9987182773647783E-2</v>
      </c>
      <c r="AC6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6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6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6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67" spans="1:32" x14ac:dyDescent="0.3">
      <c r="A67" s="21" t="s">
        <v>370</v>
      </c>
      <c r="B67" s="21" t="s">
        <v>157</v>
      </c>
      <c r="C67" s="21" t="s">
        <v>7</v>
      </c>
      <c r="D67" s="21" t="s">
        <v>415</v>
      </c>
      <c r="E67" s="21" t="s">
        <v>31</v>
      </c>
      <c r="F67" s="21" t="s">
        <v>547</v>
      </c>
      <c r="G6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6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6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6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6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67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6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6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6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6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6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67" s="34">
        <f>IF((MPP_All_Data5[[#This Row],[Jan 2024 Monthly Rate]]=""),"",(MPP_All_Data5[[#This Row],[Feb 2024 Monthly Rate]]-MPP_All_Data5[[#This Row],[Jan 2024 Monthly Rate]])/MPP_All_Data5[[#This Row],[Jan 2024 Monthly Rate]])</f>
        <v>-1</v>
      </c>
      <c r="S67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67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67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67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67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67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67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67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67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67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67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67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67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67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68" spans="1:32" x14ac:dyDescent="0.3">
      <c r="A68" s="35" t="s">
        <v>233</v>
      </c>
      <c r="B68" s="35" t="s">
        <v>232</v>
      </c>
      <c r="C68" s="35" t="s">
        <v>7</v>
      </c>
      <c r="D68" s="35" t="s">
        <v>459</v>
      </c>
      <c r="E68" s="35" t="s">
        <v>234</v>
      </c>
      <c r="F68" s="35" t="s">
        <v>549</v>
      </c>
      <c r="G68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68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68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68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68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68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68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68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68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6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6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6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6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68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6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6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6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6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6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6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6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68" s="36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6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6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6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6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69" spans="1:32" x14ac:dyDescent="0.3">
      <c r="A69" s="21" t="s">
        <v>289</v>
      </c>
      <c r="B69" s="21" t="s">
        <v>288</v>
      </c>
      <c r="C69" s="21" t="s">
        <v>93</v>
      </c>
      <c r="D69" s="21" t="s">
        <v>416</v>
      </c>
      <c r="E69" s="21" t="s">
        <v>441</v>
      </c>
      <c r="F69" s="21" t="s">
        <v>545</v>
      </c>
      <c r="G6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6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69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6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6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6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6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6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69" s="34">
        <f>IF((MPP_All_Data5[[#This Row],[Oct 2023 Monthly Rate]]=""),"",(MPP_All_Data5[[#This Row],[Nov 2023 Monthly Rate]]-MPP_All_Data5[[#This Row],[Oct 2023 Monthly Rate]])/MPP_All_Data5[[#This Row],[Oct 2023 Monthly Rate]])</f>
        <v>7.9548918012800979E-2</v>
      </c>
      <c r="P69" s="34">
        <f>IF((MPP_All_Data5[[#This Row],[Nov 2023 Monthly Rate]]=""),"",(MPP_All_Data5[[#This Row],[Dec 2023 Monthly Rate]]-MPP_All_Data5[[#This Row],[Nov 2023 Monthly Rate]])/MPP_All_Data5[[#This Row],[Nov 2023 Monthly Rate]])</f>
        <v>0.15005646527385658</v>
      </c>
      <c r="Q6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69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69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69" s="34">
        <f>IF((MPP_All_Data5[[#This Row],[Mar 2024 Monthly Rate]]=""),"",(MPP_All_Data5[[#This Row],[Apr 2024 Monthly Rate]]-MPP_All_Data5[[#This Row],[Mar 2024 Monthly Rate]])/MPP_All_Data5[[#This Row],[Mar 2024 Monthly Rate]])</f>
        <v>4.9957039401006507E-2</v>
      </c>
      <c r="U69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69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69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69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6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6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6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69" s="34">
        <f>IF((MPP_All_Data5[[#This Row],[Nov 2024 Monthly Rate]]=""),"",(MPP_All_Data5[[#This Row],[Dec 2024 Monthly Rate]]-MPP_All_Data5[[#This Row],[Nov 2024 Monthly Rate]])/MPP_All_Data5[[#This Row],[Nov 2024 Monthly Rate]])</f>
        <v>5.0035071311667054E-2</v>
      </c>
      <c r="AC69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69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69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69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70" spans="1:32" x14ac:dyDescent="0.3">
      <c r="A70" s="35" t="s">
        <v>371</v>
      </c>
      <c r="B70" s="35" t="s">
        <v>372</v>
      </c>
      <c r="C70" s="35" t="s">
        <v>7</v>
      </c>
      <c r="D70" s="35" t="s">
        <v>417</v>
      </c>
      <c r="E70" s="35" t="s">
        <v>442</v>
      </c>
      <c r="F70" s="35" t="s">
        <v>550</v>
      </c>
      <c r="G7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7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7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7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70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7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7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7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7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7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7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70" s="36">
        <f>IF((MPP_All_Data5[[#This Row],[Jan 2024 Monthly Rate]]=""),"",(MPP_All_Data5[[#This Row],[Feb 2024 Monthly Rate]]-MPP_All_Data5[[#This Row],[Jan 2024 Monthly Rate]])/MPP_All_Data5[[#This Row],[Jan 2024 Monthly Rate]])</f>
        <v>-1</v>
      </c>
      <c r="S70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70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70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70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70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70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70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70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70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70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70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70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70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70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71" spans="1:32" x14ac:dyDescent="0.3">
      <c r="A71" s="21" t="s">
        <v>78</v>
      </c>
      <c r="B71" s="21" t="s">
        <v>481</v>
      </c>
      <c r="C71" s="21" t="s">
        <v>93</v>
      </c>
      <c r="D71" s="21" t="s">
        <v>483</v>
      </c>
      <c r="E71" s="21" t="s">
        <v>231</v>
      </c>
      <c r="F71" s="21" t="s">
        <v>219</v>
      </c>
      <c r="G71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71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71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71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71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71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71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71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71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71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71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71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71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71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71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71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7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7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7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7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7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71" s="34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7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7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7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7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72" spans="1:32" x14ac:dyDescent="0.3">
      <c r="A72" s="35" t="s">
        <v>242</v>
      </c>
      <c r="B72" s="35" t="s">
        <v>241</v>
      </c>
      <c r="C72" s="35" t="s">
        <v>474</v>
      </c>
      <c r="D72" s="35" t="s">
        <v>485</v>
      </c>
      <c r="E72" s="35" t="s">
        <v>437</v>
      </c>
      <c r="F72" s="35" t="s">
        <v>548</v>
      </c>
      <c r="G7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7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7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7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7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7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7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7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7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7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7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7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7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72" s="36">
        <f>IF((MPP_All_Data5[[#This Row],[Mar 2024 Monthly Rate]]=""),"",(MPP_All_Data5[[#This Row],[Apr 2024 Monthly Rate]]-MPP_All_Data5[[#This Row],[Mar 2024 Monthly Rate]])/MPP_All_Data5[[#This Row],[Mar 2024 Monthly Rate]])</f>
        <v>4.9992938850444854E-2</v>
      </c>
      <c r="U7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72" s="36">
        <f>IF((MPP_All_Data5[[#This Row],[May 2024 Monthly Rate]]=""),"",(MPP_All_Data5[[#This Row],[June 2024 Monthly Rate]]-MPP_All_Data5[[#This Row],[May 2024 Monthly Rate]])/MPP_All_Data5[[#This Row],[May 2024 Monthly Rate]])</f>
        <v>9.9932750504371212E-2</v>
      </c>
      <c r="W7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7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7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7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7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72" s="36">
        <f>IF((MPP_All_Data5[[#This Row],[Nov 2024 Monthly Rate]]=""),"",(MPP_All_Data5[[#This Row],[Dec 2024 Monthly Rate]]-MPP_All_Data5[[#This Row],[Nov 2024 Monthly Rate]])/MPP_All_Data5[[#This Row],[Nov 2024 Monthly Rate]])</f>
        <v>5.00122279285889E-2</v>
      </c>
      <c r="AC7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7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7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7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73" spans="1:32" x14ac:dyDescent="0.3">
      <c r="A73" s="21" t="s">
        <v>221</v>
      </c>
      <c r="B73" s="21" t="s">
        <v>220</v>
      </c>
      <c r="C73" s="21" t="s">
        <v>43</v>
      </c>
      <c r="D73" s="21" t="s">
        <v>222</v>
      </c>
      <c r="E73" s="21" t="s">
        <v>219</v>
      </c>
      <c r="F73" s="21" t="s">
        <v>219</v>
      </c>
      <c r="G7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7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7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73" s="34">
        <f>IF((MPP_All_Data5[[#This Row],[May 2023 Monthly Rate]]=""),"",(MPP_All_Data5[[#This Row],[June 2023 Monthly Rate]]-MPP_All_Data5[[#This Row],[May 2023 Monthly Rate]])/MPP_All_Data5[[#This Row],[May 2023 Monthly Rate]])</f>
        <v>6.9967473798337551E-2</v>
      </c>
      <c r="K7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73" s="34">
        <f>IF((MPP_All_Data5[[#This Row],[July 2023 Monthly Rate]]=""),"",(MPP_All_Data5[[#This Row],[Aug 2023 Monthly Rate]]-MPP_All_Data5[[#This Row],[July 2023 Monthly Rate]])/MPP_All_Data5[[#This Row],[July 2023 Monthly Rate]])</f>
        <v>-9.0927514692967643E-2</v>
      </c>
      <c r="M7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7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7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7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7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7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7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73" s="34">
        <f>IF((MPP_All_Data5[[#This Row],[Mar 2024 Monthly Rate]]=""),"",(MPP_All_Data5[[#This Row],[Apr 2024 Monthly Rate]]-MPP_All_Data5[[#This Row],[Mar 2024 Monthly Rate]])/MPP_All_Data5[[#This Row],[Mar 2024 Monthly Rate]])</f>
        <v>5.0011146615144532E-2</v>
      </c>
      <c r="U73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7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7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7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7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7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7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73" s="34">
        <f>IF((MPP_All_Data5[[#This Row],[Nov 2024 Monthly Rate]]=""),"",(MPP_All_Data5[[#This Row],[Dec 2024 Monthly Rate]]-MPP_All_Data5[[#This Row],[Nov 2024 Monthly Rate]])/MPP_All_Data5[[#This Row],[Nov 2024 Monthly Rate]])</f>
        <v>5.0035385704175511E-2</v>
      </c>
      <c r="AC73" s="34">
        <f>IF((MPP_All_Data5[[#This Row],[Dec 2024 Monthly Rate]]=""),"",(MPP_All_Data5[[#This Row],[Jan 2025 Monthly Rate]]-MPP_All_Data5[[#This Row],[Dec 2024 Monthly Rate]])/MPP_All_Data5[[#This Row],[Dec 2024 Monthly Rate]])</f>
        <v>6.7129473613264143E-2</v>
      </c>
      <c r="AD7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7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7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74" spans="1:32" x14ac:dyDescent="0.3">
      <c r="A74" s="35" t="s">
        <v>446</v>
      </c>
      <c r="B74" s="35" t="s">
        <v>447</v>
      </c>
      <c r="C74" s="35" t="s">
        <v>93</v>
      </c>
      <c r="D74" s="35" t="s">
        <v>448</v>
      </c>
      <c r="E74" s="35" t="s">
        <v>285</v>
      </c>
      <c r="F74" s="35" t="s">
        <v>545</v>
      </c>
      <c r="G74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74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7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7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7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7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7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7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7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74" s="36">
        <f>IF((MPP_All_Data5[[#This Row],[Nov 2023 Monthly Rate]]=""),"",(MPP_All_Data5[[#This Row],[Dec 2023 Monthly Rate]]-MPP_All_Data5[[#This Row],[Nov 2023 Monthly Rate]])/MPP_All_Data5[[#This Row],[Nov 2023 Monthly Rate]])</f>
        <v>-0.42307435900854656</v>
      </c>
      <c r="Q74" s="36">
        <f>IF((MPP_All_Data5[[#This Row],[Dec 2023 Monthly Rate]]=""),"",(MPP_All_Data5[[#This Row],[Jan 2024 Monthly Rate]]-MPP_All_Data5[[#This Row],[Dec 2023 Monthly Rate]])/MPP_All_Data5[[#This Row],[Dec 2023 Monthly Rate]])</f>
        <v>-1</v>
      </c>
      <c r="R74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74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74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74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74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74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74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74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74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74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74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74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74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74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74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75" spans="1:32" x14ac:dyDescent="0.3">
      <c r="A75" s="21" t="s">
        <v>97</v>
      </c>
      <c r="B75" s="21" t="s">
        <v>658</v>
      </c>
      <c r="C75" s="21" t="s">
        <v>66</v>
      </c>
      <c r="D75" s="21" t="s">
        <v>659</v>
      </c>
      <c r="E75" s="21" t="s">
        <v>219</v>
      </c>
      <c r="F75" s="21" t="s">
        <v>219</v>
      </c>
      <c r="G75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75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75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75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75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75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75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75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75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75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75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75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75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75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75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75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75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75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75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75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75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75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75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75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75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75" s="34">
        <f>IF((MPP_All_Data5[[#This Row],[Apr 2025 Monthly Rate]]=""),"",(MPP_All_Data5[[#This Row],[Apr 2025 Monthly Rate]]-MPP_All_Data5[[#This Row],[Mar 2025 Monthly Rate]])/MPP_All_Data5[[#This Row],[Mar 2025 Monthly Rate]])</f>
        <v>0.17647058823529416</v>
      </c>
    </row>
    <row r="76" spans="1:32" x14ac:dyDescent="0.3">
      <c r="A76" s="35" t="s">
        <v>23</v>
      </c>
      <c r="B76" s="35" t="s">
        <v>22</v>
      </c>
      <c r="C76" s="35" t="s">
        <v>7</v>
      </c>
      <c r="D76" s="35" t="s">
        <v>418</v>
      </c>
      <c r="E76" s="35" t="s">
        <v>438</v>
      </c>
      <c r="F76" s="35" t="s">
        <v>547</v>
      </c>
      <c r="G76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76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76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76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7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76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7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7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7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7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76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7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76" s="36">
        <f>IF((MPP_All_Data5[[#This Row],[Feb 2024 Monthly Rate]]=""),"",(MPP_All_Data5[[#This Row],[Mar 2024 Monthly Rate]]-MPP_All_Data5[[#This Row],[Feb 2024 Monthly Rate]])/MPP_All_Data5[[#This Row],[Feb 2024 Monthly Rate]])</f>
        <v>5.0021221124113259E-2</v>
      </c>
      <c r="T76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7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7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7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7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7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7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7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76" s="36">
        <f>IF((MPP_All_Data5[[#This Row],[Nov 2024 Monthly Rate]]=""),"",(MPP_All_Data5[[#This Row],[Dec 2024 Monthly Rate]]-MPP_All_Data5[[#This Row],[Nov 2024 Monthly Rate]])/MPP_All_Data5[[#This Row],[Nov 2024 Monthly Rate]])</f>
        <v>5.0005774338838203E-2</v>
      </c>
      <c r="AC7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7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7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7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77" spans="1:32" x14ac:dyDescent="0.3">
      <c r="A77" s="21" t="s">
        <v>119</v>
      </c>
      <c r="B77" s="21" t="s">
        <v>458</v>
      </c>
      <c r="C77" s="21" t="s">
        <v>66</v>
      </c>
      <c r="D77" s="21" t="s">
        <v>186</v>
      </c>
      <c r="E77" s="21" t="s">
        <v>143</v>
      </c>
      <c r="F77" s="21" t="s">
        <v>546</v>
      </c>
      <c r="G77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77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77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77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77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77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77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77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77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7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7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7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7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77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7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77" s="34">
        <f>IF((MPP_All_Data5[[#This Row],[May 2024 Monthly Rate]]=""),"",(MPP_All_Data5[[#This Row],[June 2024 Monthly Rate]]-MPP_All_Data5[[#This Row],[May 2024 Monthly Rate]])/MPP_All_Data5[[#This Row],[May 2024 Monthly Rate]])</f>
        <v>-1</v>
      </c>
      <c r="W77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77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77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77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77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77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77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77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77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77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78" spans="1:32" x14ac:dyDescent="0.3">
      <c r="A78" s="35" t="s">
        <v>109</v>
      </c>
      <c r="B78" s="35" t="s">
        <v>162</v>
      </c>
      <c r="C78" s="35" t="s">
        <v>66</v>
      </c>
      <c r="D78" s="35" t="s">
        <v>163</v>
      </c>
      <c r="E78" s="35" t="s">
        <v>143</v>
      </c>
      <c r="F78" s="35" t="s">
        <v>546</v>
      </c>
      <c r="G78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78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78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78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78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78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78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78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78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78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78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78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78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78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7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7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7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7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7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7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7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78" s="36">
        <f>IF((MPP_All_Data5[[#This Row],[Nov 2024 Monthly Rate]]=""),"",(MPP_All_Data5[[#This Row],[Dec 2024 Monthly Rate]]-MPP_All_Data5[[#This Row],[Nov 2024 Monthly Rate]])/MPP_All_Data5[[#This Row],[Nov 2024 Monthly Rate]])</f>
        <v>5.0044365572315883E-2</v>
      </c>
      <c r="AC7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7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7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7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79" spans="1:32" x14ac:dyDescent="0.3">
      <c r="A79" s="21" t="s">
        <v>373</v>
      </c>
      <c r="B79" s="21" t="s">
        <v>374</v>
      </c>
      <c r="C79" s="21" t="s">
        <v>7</v>
      </c>
      <c r="D79" s="21" t="s">
        <v>419</v>
      </c>
      <c r="E79" s="21" t="s">
        <v>316</v>
      </c>
      <c r="F79" s="21" t="s">
        <v>548</v>
      </c>
      <c r="G7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7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79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7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7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7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7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7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79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79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7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79" s="34">
        <f>IF((MPP_All_Data5[[#This Row],[Jan 2024 Monthly Rate]]=""),"",(MPP_All_Data5[[#This Row],[Feb 2024 Monthly Rate]]-MPP_All_Data5[[#This Row],[Jan 2024 Monthly Rate]])/MPP_All_Data5[[#This Row],[Jan 2024 Monthly Rate]])</f>
        <v>-1</v>
      </c>
      <c r="S79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79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79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79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79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79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79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79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79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79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79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79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79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79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80" spans="1:32" x14ac:dyDescent="0.3">
      <c r="A80" s="35" t="s">
        <v>328</v>
      </c>
      <c r="B80" s="35" t="s">
        <v>327</v>
      </c>
      <c r="C80" s="35" t="s">
        <v>66</v>
      </c>
      <c r="D80" s="35" t="s">
        <v>329</v>
      </c>
      <c r="E80" s="35" t="s">
        <v>323</v>
      </c>
      <c r="F80" s="35" t="s">
        <v>548</v>
      </c>
      <c r="G8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8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8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8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80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8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8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8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8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8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8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8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8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80" s="36">
        <f>IF((MPP_All_Data5[[#This Row],[Mar 2024 Monthly Rate]]=""),"",(MPP_All_Data5[[#This Row],[Apr 2024 Monthly Rate]]-MPP_All_Data5[[#This Row],[Mar 2024 Monthly Rate]])/MPP_All_Data5[[#This Row],[Mar 2024 Monthly Rate]])</f>
        <v>5.0033003300330031E-2</v>
      </c>
      <c r="U80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8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80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8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8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8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8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80" s="36">
        <f>IF((MPP_All_Data5[[#This Row],[Nov 2024 Monthly Rate]]=""),"",(MPP_All_Data5[[#This Row],[Dec 2024 Monthly Rate]]-MPP_All_Data5[[#This Row],[Nov 2024 Monthly Rate]])/MPP_All_Data5[[#This Row],[Nov 2024 Monthly Rate]])</f>
        <v>5.0037716872014082E-2</v>
      </c>
      <c r="AC8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8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8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8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81" spans="1:32" x14ac:dyDescent="0.3">
      <c r="A81" s="21" t="s">
        <v>119</v>
      </c>
      <c r="B81" s="21" t="s">
        <v>118</v>
      </c>
      <c r="C81" s="21" t="s">
        <v>93</v>
      </c>
      <c r="D81" s="21" t="s">
        <v>420</v>
      </c>
      <c r="E81" s="21" t="s">
        <v>27</v>
      </c>
      <c r="F81" s="21" t="s">
        <v>547</v>
      </c>
      <c r="G81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81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81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81" s="34">
        <f>IF((MPP_All_Data5[[#This Row],[May 2023 Monthly Rate]]=""),"",(MPP_All_Data5[[#This Row],[June 2023 Monthly Rate]]-MPP_All_Data5[[#This Row],[May 2023 Monthly Rate]])/MPP_All_Data5[[#This Row],[May 2023 Monthly Rate]])</f>
        <v>6.998026197739099E-2</v>
      </c>
      <c r="K81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81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81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81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81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81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81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8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81" s="34">
        <f>IF((MPP_All_Data5[[#This Row],[Feb 2024 Monthly Rate]]=""),"",(MPP_All_Data5[[#This Row],[Mar 2024 Monthly Rate]]-MPP_All_Data5[[#This Row],[Feb 2024 Monthly Rate]])/MPP_All_Data5[[#This Row],[Feb 2024 Monthly Rate]])</f>
        <v>4.9974844876739893E-2</v>
      </c>
      <c r="T81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8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81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8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8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8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8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8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81" s="34">
        <f>IF((MPP_All_Data5[[#This Row],[Nov 2024 Monthly Rate]]=""),"",(MPP_All_Data5[[#This Row],[Dec 2024 Monthly Rate]]-MPP_All_Data5[[#This Row],[Nov 2024 Monthly Rate]])/MPP_All_Data5[[#This Row],[Nov 2024 Monthly Rate]])</f>
        <v>4.999201405526274E-2</v>
      </c>
      <c r="AC8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8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8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8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82" spans="1:32" x14ac:dyDescent="0.3">
      <c r="A82" s="35" t="s">
        <v>53</v>
      </c>
      <c r="B82" s="35" t="s">
        <v>52</v>
      </c>
      <c r="C82" s="35" t="s">
        <v>43</v>
      </c>
      <c r="D82" s="35" t="s">
        <v>54</v>
      </c>
      <c r="E82" s="35" t="s">
        <v>55</v>
      </c>
      <c r="F82" s="35" t="s">
        <v>547</v>
      </c>
      <c r="G8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8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8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8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8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8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8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8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8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8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8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8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82" s="36">
        <f>IF((MPP_All_Data5[[#This Row],[Feb 2024 Monthly Rate]]=""),"",(MPP_All_Data5[[#This Row],[Mar 2024 Monthly Rate]]-MPP_All_Data5[[#This Row],[Feb 2024 Monthly Rate]])/MPP_All_Data5[[#This Row],[Feb 2024 Monthly Rate]])</f>
        <v>5.0042625745950552E-2</v>
      </c>
      <c r="T82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8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8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8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8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8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8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8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82" s="36">
        <f>IF((MPP_All_Data5[[#This Row],[Nov 2024 Monthly Rate]]=""),"",(MPP_All_Data5[[#This Row],[Dec 2024 Monthly Rate]]-MPP_All_Data5[[#This Row],[Nov 2024 Monthly Rate]])/MPP_All_Data5[[#This Row],[Nov 2024 Monthly Rate]])</f>
        <v>5.0012178290168061E-2</v>
      </c>
      <c r="AC8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8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8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8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83" spans="1:32" x14ac:dyDescent="0.3">
      <c r="A83" s="21" t="s">
        <v>141</v>
      </c>
      <c r="B83" s="21" t="s">
        <v>140</v>
      </c>
      <c r="C83" s="21" t="s">
        <v>43</v>
      </c>
      <c r="D83" s="21" t="s">
        <v>142</v>
      </c>
      <c r="E83" s="21" t="s">
        <v>143</v>
      </c>
      <c r="F83" s="21" t="s">
        <v>546</v>
      </c>
      <c r="G8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8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83" s="34">
        <f>IF((MPP_All_Data5[[#This Row],[Apr 2023 Monthly Rate]]=""),"",(MPP_All_Data5[[#This Row],[May 2023 Monthly Rate]]-MPP_All_Data5[[#This Row],[Apr 2023 Monthly Rate]])/MPP_All_Data5[[#This Row],[Apr 2023 Monthly Rate]])</f>
        <v>5.9658460856065645E-2</v>
      </c>
      <c r="J8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8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8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8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8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8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8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8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8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8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83" s="34">
        <f>IF((MPP_All_Data5[[#This Row],[Mar 2024 Monthly Rate]]=""),"",(MPP_All_Data5[[#This Row],[Apr 2024 Monthly Rate]]-MPP_All_Data5[[#This Row],[Mar 2024 Monthly Rate]])/MPP_All_Data5[[#This Row],[Mar 2024 Monthly Rate]])</f>
        <v>5.002092925910423E-2</v>
      </c>
      <c r="U83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8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8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8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8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8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8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83" s="34">
        <f>IF((MPP_All_Data5[[#This Row],[Nov 2024 Monthly Rate]]=""),"",(MPP_All_Data5[[#This Row],[Dec 2024 Monthly Rate]]-MPP_All_Data5[[#This Row],[Nov 2024 Monthly Rate]])/MPP_All_Data5[[#This Row],[Nov 2024 Monthly Rate]])</f>
        <v>5.0029898345624872E-2</v>
      </c>
      <c r="AC8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83" s="34">
        <f>IF((MPP_All_Data5[[#This Row],[Jan 2025 Monthly Rate]]=""),"",(MPP_All_Data5[[#This Row],[Feb 2025 Monthly Rate]]-MPP_All_Data5[[#This Row],[Jan 2025 Monthly Rate]])/MPP_All_Data5[[#This Row],[Jan 2025 Monthly Rate]])</f>
        <v>-1</v>
      </c>
      <c r="AE83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83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84" spans="1:32" x14ac:dyDescent="0.3">
      <c r="A84" s="35" t="s">
        <v>305</v>
      </c>
      <c r="B84" s="35" t="s">
        <v>304</v>
      </c>
      <c r="C84" s="35" t="s">
        <v>66</v>
      </c>
      <c r="D84" s="35" t="s">
        <v>306</v>
      </c>
      <c r="E84" s="35" t="s">
        <v>250</v>
      </c>
      <c r="F84" s="35" t="s">
        <v>545</v>
      </c>
      <c r="G8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8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8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8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8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8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8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8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8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8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8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8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8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84" s="36">
        <f>IF((MPP_All_Data5[[#This Row],[Mar 2024 Monthly Rate]]=""),"",(MPP_All_Data5[[#This Row],[Apr 2024 Monthly Rate]]-MPP_All_Data5[[#This Row],[Mar 2024 Monthly Rate]])/MPP_All_Data5[[#This Row],[Mar 2024 Monthly Rate]])</f>
        <v>5.0057317539166986E-2</v>
      </c>
      <c r="U8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8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8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8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8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8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8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84" s="36">
        <f>IF((MPP_All_Data5[[#This Row],[Nov 2024 Monthly Rate]]=""),"",(MPP_All_Data5[[#This Row],[Dec 2024 Monthly Rate]]-MPP_All_Data5[[#This Row],[Nov 2024 Monthly Rate]])/MPP_All_Data5[[#This Row],[Nov 2024 Monthly Rate]])</f>
        <v>4.9975739932071807E-2</v>
      </c>
      <c r="AC8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8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8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8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85" spans="1:32" x14ac:dyDescent="0.3">
      <c r="A85" s="21" t="s">
        <v>454</v>
      </c>
      <c r="B85" s="21" t="s">
        <v>455</v>
      </c>
      <c r="C85" s="21" t="s">
        <v>66</v>
      </c>
      <c r="D85" s="21" t="s">
        <v>66</v>
      </c>
      <c r="E85" s="21" t="s">
        <v>9</v>
      </c>
      <c r="F85" s="21" t="s">
        <v>547</v>
      </c>
      <c r="G85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85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85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85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85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85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85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8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8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8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8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8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85" s="34">
        <f>IF((MPP_All_Data5[[#This Row],[Feb 2024 Monthly Rate]]=""),"",(MPP_All_Data5[[#This Row],[Mar 2024 Monthly Rate]]-MPP_All_Data5[[#This Row],[Feb 2024 Monthly Rate]])/MPP_All_Data5[[#This Row],[Feb 2024 Monthly Rate]])</f>
        <v>-1</v>
      </c>
      <c r="T85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85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85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85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85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85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85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85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85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85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85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85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85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86" spans="1:32" x14ac:dyDescent="0.3">
      <c r="A86" s="35" t="s">
        <v>293</v>
      </c>
      <c r="B86" s="35" t="s">
        <v>292</v>
      </c>
      <c r="C86" s="35" t="s">
        <v>66</v>
      </c>
      <c r="D86" s="35" t="s">
        <v>294</v>
      </c>
      <c r="E86" s="35" t="s">
        <v>295</v>
      </c>
      <c r="F86" s="35" t="s">
        <v>545</v>
      </c>
      <c r="G86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86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86" s="36">
        <f>IF((MPP_All_Data5[[#This Row],[Apr 2023 Monthly Rate]]=""),"",(MPP_All_Data5[[#This Row],[May 2023 Monthly Rate]]-MPP_All_Data5[[#This Row],[Apr 2023 Monthly Rate]])/MPP_All_Data5[[#This Row],[Apr 2023 Monthly Rate]])</f>
        <v>7.5860236481998133E-2</v>
      </c>
      <c r="J86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8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86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8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8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8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8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86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8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86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86" s="36">
        <f>IF((MPP_All_Data5[[#This Row],[Mar 2024 Monthly Rate]]=""),"",(MPP_All_Data5[[#This Row],[Apr 2024 Monthly Rate]]-MPP_All_Data5[[#This Row],[Mar 2024 Monthly Rate]])/MPP_All_Data5[[#This Row],[Mar 2024 Monthly Rate]])</f>
        <v>5.001234872808101E-2</v>
      </c>
      <c r="U8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8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8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8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8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8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8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86" s="36">
        <f>IF((MPP_All_Data5[[#This Row],[Nov 2024 Monthly Rate]]=""),"",(MPP_All_Data5[[#This Row],[Dec 2024 Monthly Rate]]-MPP_All_Data5[[#This Row],[Nov 2024 Monthly Rate]])/MPP_All_Data5[[#This Row],[Nov 2024 Monthly Rate]])</f>
        <v>4.9982359167352698E-2</v>
      </c>
      <c r="AC8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8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8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8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87" spans="1:32" x14ac:dyDescent="0.3">
      <c r="A87" s="21" t="s">
        <v>375</v>
      </c>
      <c r="B87" s="21" t="s">
        <v>376</v>
      </c>
      <c r="C87" s="21" t="s">
        <v>93</v>
      </c>
      <c r="D87" s="21" t="s">
        <v>421</v>
      </c>
      <c r="E87" s="21" t="s">
        <v>85</v>
      </c>
      <c r="F87" s="21" t="s">
        <v>547</v>
      </c>
      <c r="G8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8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8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8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87" s="34">
        <f>IF((MPP_All_Data5[[#This Row],[June 2023 Monthly Rate]]=""),"",(MPP_All_Data5[[#This Row],[July 2023 Monthly Rate]]-MPP_All_Data5[[#This Row],[June 2023 Monthly Rate]])/MPP_All_Data5[[#This Row],[June 2023 Monthly Rate]])</f>
        <v>-1</v>
      </c>
      <c r="L87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87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87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87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87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87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87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87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87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87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87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87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87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87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87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87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87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87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87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87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87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88" spans="1:32" x14ac:dyDescent="0.3">
      <c r="A88" s="35" t="s">
        <v>192</v>
      </c>
      <c r="B88" s="35" t="s">
        <v>191</v>
      </c>
      <c r="C88" s="35" t="s">
        <v>66</v>
      </c>
      <c r="D88" s="35" t="s">
        <v>193</v>
      </c>
      <c r="E88" s="35" t="s">
        <v>194</v>
      </c>
      <c r="F88" s="35" t="s">
        <v>546</v>
      </c>
      <c r="G8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8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8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88" s="36">
        <f>IF((MPP_All_Data5[[#This Row],[May 2023 Monthly Rate]]=""),"",(MPP_All_Data5[[#This Row],[June 2023 Monthly Rate]]-MPP_All_Data5[[#This Row],[May 2023 Monthly Rate]])/MPP_All_Data5[[#This Row],[May 2023 Monthly Rate]])</f>
        <v>7.0019723865877709E-2</v>
      </c>
      <c r="K8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8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88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8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8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8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8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8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8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88" s="36">
        <f>IF((MPP_All_Data5[[#This Row],[Mar 2024 Monthly Rate]]=""),"",(MPP_All_Data5[[#This Row],[Apr 2024 Monthly Rate]]-MPP_All_Data5[[#This Row],[Mar 2024 Monthly Rate]])/MPP_All_Data5[[#This Row],[Mar 2024 Monthly Rate]])</f>
        <v>0.05</v>
      </c>
      <c r="U8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8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8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8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8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8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8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88" s="36">
        <f>IF((MPP_All_Data5[[#This Row],[Nov 2024 Monthly Rate]]=""),"",(MPP_All_Data5[[#This Row],[Dec 2024 Monthly Rate]]-MPP_All_Data5[[#This Row],[Nov 2024 Monthly Rate]])/MPP_All_Data5[[#This Row],[Nov 2024 Monthly Rate]])</f>
        <v>5.0032916392363395E-2</v>
      </c>
      <c r="AC8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8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8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8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89" spans="1:32" x14ac:dyDescent="0.3">
      <c r="A89" s="21" t="s">
        <v>512</v>
      </c>
      <c r="B89" s="21" t="s">
        <v>191</v>
      </c>
      <c r="C89" s="21" t="s">
        <v>93</v>
      </c>
      <c r="D89" s="21" t="s">
        <v>513</v>
      </c>
      <c r="E89" s="21" t="s">
        <v>499</v>
      </c>
      <c r="F89" s="21" t="s">
        <v>545</v>
      </c>
      <c r="G89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89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89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89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89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89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89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89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89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89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89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89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89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89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89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89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89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89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89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89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89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89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89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89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89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89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90" spans="1:32" x14ac:dyDescent="0.3">
      <c r="A90" s="35" t="s">
        <v>488</v>
      </c>
      <c r="B90" s="35" t="s">
        <v>489</v>
      </c>
      <c r="C90" s="35" t="s">
        <v>93</v>
      </c>
      <c r="D90" s="35" t="s">
        <v>492</v>
      </c>
      <c r="E90" s="35" t="s">
        <v>493</v>
      </c>
      <c r="F90" s="35" t="s">
        <v>549</v>
      </c>
      <c r="G90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90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90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90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90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90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90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90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90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90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90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90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90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90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90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90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90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9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9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9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9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90" s="36">
        <f>IF((MPP_All_Data5[[#This Row],[Nov 2024 Monthly Rate]]=""),"",(MPP_All_Data5[[#This Row],[Dec 2024 Monthly Rate]]-MPP_All_Data5[[#This Row],[Nov 2024 Monthly Rate]])/MPP_All_Data5[[#This Row],[Nov 2024 Monthly Rate]])</f>
        <v>0</v>
      </c>
      <c r="AC9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9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9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9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91" spans="1:32" x14ac:dyDescent="0.3">
      <c r="A91" s="21" t="s">
        <v>211</v>
      </c>
      <c r="B91" s="21" t="s">
        <v>210</v>
      </c>
      <c r="C91" s="21" t="s">
        <v>93</v>
      </c>
      <c r="D91" s="21" t="s">
        <v>212</v>
      </c>
      <c r="E91" s="21" t="s">
        <v>143</v>
      </c>
      <c r="F91" s="21" t="s">
        <v>546</v>
      </c>
      <c r="G91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91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91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91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91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91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91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91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91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91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91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9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91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91" s="34">
        <f>IF((MPP_All_Data5[[#This Row],[Mar 2024 Monthly Rate]]=""),"",(MPP_All_Data5[[#This Row],[Apr 2024 Monthly Rate]]-MPP_All_Data5[[#This Row],[Mar 2024 Monthly Rate]])/MPP_All_Data5[[#This Row],[Mar 2024 Monthly Rate]])</f>
        <v>5.0068965517241382E-2</v>
      </c>
      <c r="U9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91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9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9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9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9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9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91" s="34">
        <f>IF((MPP_All_Data5[[#This Row],[Nov 2024 Monthly Rate]]=""),"",(MPP_All_Data5[[#This Row],[Dec 2024 Monthly Rate]]-MPP_All_Data5[[#This Row],[Nov 2024 Monthly Rate]])/MPP_All_Data5[[#This Row],[Nov 2024 Monthly Rate]])</f>
        <v>5.0045973991856035E-2</v>
      </c>
      <c r="AC9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9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9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9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92" spans="1:32" x14ac:dyDescent="0.3">
      <c r="A92" s="35" t="s">
        <v>152</v>
      </c>
      <c r="B92" s="35" t="s">
        <v>151</v>
      </c>
      <c r="C92" s="35" t="s">
        <v>43</v>
      </c>
      <c r="D92" s="35" t="s">
        <v>422</v>
      </c>
      <c r="E92" s="35" t="s">
        <v>153</v>
      </c>
      <c r="F92" s="35" t="s">
        <v>546</v>
      </c>
      <c r="G9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9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9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9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9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9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9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9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9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9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9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9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9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92" s="36">
        <f>IF((MPP_All_Data5[[#This Row],[Mar 2024 Monthly Rate]]=""),"",(MPP_All_Data5[[#This Row],[Apr 2024 Monthly Rate]]-MPP_All_Data5[[#This Row],[Mar 2024 Monthly Rate]])/MPP_All_Data5[[#This Row],[Mar 2024 Monthly Rate]])</f>
        <v>5.0022498875056248E-2</v>
      </c>
      <c r="U9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9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9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9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9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9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9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92" s="36">
        <f>IF((MPP_All_Data5[[#This Row],[Nov 2024 Monthly Rate]]=""),"",(MPP_All_Data5[[#This Row],[Dec 2024 Monthly Rate]]-MPP_All_Data5[[#This Row],[Nov 2024 Monthly Rate]])/MPP_All_Data5[[#This Row],[Nov 2024 Monthly Rate]])</f>
        <v>4.9996428826512389E-2</v>
      </c>
      <c r="AC9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9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9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9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93" spans="1:32" x14ac:dyDescent="0.3">
      <c r="A93" s="21" t="s">
        <v>377</v>
      </c>
      <c r="B93" s="21" t="s">
        <v>378</v>
      </c>
      <c r="C93" s="21" t="s">
        <v>66</v>
      </c>
      <c r="D93" s="21" t="s">
        <v>329</v>
      </c>
      <c r="E93" s="21" t="s">
        <v>323</v>
      </c>
      <c r="F93" s="21" t="s">
        <v>548</v>
      </c>
      <c r="G9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9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9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9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9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9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9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9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9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9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9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9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9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93" s="34">
        <f>IF((MPP_All_Data5[[#This Row],[Mar 2024 Monthly Rate]]=""),"",(MPP_All_Data5[[#This Row],[Apr 2024 Monthly Rate]]-MPP_All_Data5[[#This Row],[Mar 2024 Monthly Rate]])/MPP_All_Data5[[#This Row],[Mar 2024 Monthly Rate]])</f>
        <v>-1</v>
      </c>
      <c r="U93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93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93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93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93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93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93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93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93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93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93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93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94" spans="1:32" x14ac:dyDescent="0.3">
      <c r="A94" s="35" t="s">
        <v>379</v>
      </c>
      <c r="B94" s="35" t="s">
        <v>380</v>
      </c>
      <c r="C94" s="35" t="s">
        <v>43</v>
      </c>
      <c r="D94" s="35" t="s">
        <v>7</v>
      </c>
      <c r="E94" s="35" t="s">
        <v>27</v>
      </c>
      <c r="F94" s="35" t="s">
        <v>547</v>
      </c>
      <c r="G9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9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9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9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9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9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94" s="36">
        <f>IF((MPP_All_Data5[[#This Row],[Aug 2023 Monthly Rate]]=""),"",(MPP_All_Data5[[#This Row],[Sep 2023 Monthly Rate]]-MPP_All_Data5[[#This Row],[Aug 2023 Monthly Rate]])/MPP_All_Data5[[#This Row],[Aug 2023 Monthly Rate]])</f>
        <v>-1</v>
      </c>
      <c r="N94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94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94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94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94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94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94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94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94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94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94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94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94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94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94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94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94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94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94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95" spans="1:32" x14ac:dyDescent="0.3">
      <c r="A95" s="21" t="s">
        <v>130</v>
      </c>
      <c r="B95" s="21" t="s">
        <v>129</v>
      </c>
      <c r="C95" s="21" t="s">
        <v>7</v>
      </c>
      <c r="D95" s="21" t="s">
        <v>131</v>
      </c>
      <c r="E95" s="21" t="s">
        <v>132</v>
      </c>
      <c r="F95" s="21" t="s">
        <v>546</v>
      </c>
      <c r="G9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9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9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95" s="34">
        <f>IF((MPP_All_Data5[[#This Row],[May 2023 Monthly Rate]]=""),"",(MPP_All_Data5[[#This Row],[June 2023 Monthly Rate]]-MPP_All_Data5[[#This Row],[May 2023 Monthly Rate]])/MPP_All_Data5[[#This Row],[May 2023 Monthly Rate]])</f>
        <v>7.0011551403746666E-2</v>
      </c>
      <c r="K9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9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9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9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9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9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9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9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9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95" s="34">
        <f>IF((MPP_All_Data5[[#This Row],[Mar 2024 Monthly Rate]]=""),"",(MPP_All_Data5[[#This Row],[Apr 2024 Monthly Rate]]-MPP_All_Data5[[#This Row],[Mar 2024 Monthly Rate]])/MPP_All_Data5[[#This Row],[Mar 2024 Monthly Rate]])</f>
        <v>4.9988265665336776E-2</v>
      </c>
      <c r="U9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9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9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9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9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9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9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95" s="34">
        <f>IF((MPP_All_Data5[[#This Row],[Nov 2024 Monthly Rate]]=""),"",(MPP_All_Data5[[#This Row],[Dec 2024 Monthly Rate]]-MPP_All_Data5[[#This Row],[Nov 2024 Monthly Rate]])/MPP_All_Data5[[#This Row],[Nov 2024 Monthly Rate]])</f>
        <v>0</v>
      </c>
      <c r="AC95" s="34">
        <f>IF((MPP_All_Data5[[#This Row],[Dec 2024 Monthly Rate]]=""),"",(MPP_All_Data5[[#This Row],[Jan 2025 Monthly Rate]]-MPP_All_Data5[[#This Row],[Dec 2024 Monthly Rate]])/MPP_All_Data5[[#This Row],[Dec 2024 Monthly Rate]])</f>
        <v>5.0022351363433172E-2</v>
      </c>
      <c r="AD9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9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9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96" spans="1:32" x14ac:dyDescent="0.3">
      <c r="A96" s="35" t="s">
        <v>538</v>
      </c>
      <c r="B96" s="35" t="s">
        <v>539</v>
      </c>
      <c r="C96" s="35" t="s">
        <v>93</v>
      </c>
      <c r="D96" s="35" t="s">
        <v>540</v>
      </c>
      <c r="E96" s="35" t="s">
        <v>295</v>
      </c>
      <c r="F96" s="35" t="s">
        <v>545</v>
      </c>
      <c r="G96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96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96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96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96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96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96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96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96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96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96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96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96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96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96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96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96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9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9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9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9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96" s="36">
        <f>IF((MPP_All_Data5[[#This Row],[Nov 2024 Monthly Rate]]=""),"",(MPP_All_Data5[[#This Row],[Dec 2024 Monthly Rate]]-MPP_All_Data5[[#This Row],[Nov 2024 Monthly Rate]])/MPP_All_Data5[[#This Row],[Nov 2024 Monthly Rate]])</f>
        <v>0</v>
      </c>
      <c r="AC9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9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9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9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97" spans="1:32" x14ac:dyDescent="0.3">
      <c r="A97" s="21" t="s">
        <v>303</v>
      </c>
      <c r="B97" s="21" t="s">
        <v>302</v>
      </c>
      <c r="C97" s="21" t="s">
        <v>66</v>
      </c>
      <c r="D97" s="21" t="s">
        <v>460</v>
      </c>
      <c r="E97" s="21" t="s">
        <v>461</v>
      </c>
      <c r="F97" s="21" t="s">
        <v>545</v>
      </c>
      <c r="G97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97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97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97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97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97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97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97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97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97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9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9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9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97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9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97" s="34">
        <f>IF((MPP_All_Data5[[#This Row],[May 2024 Monthly Rate]]=""),"",(MPP_All_Data5[[#This Row],[June 2024 Monthly Rate]]-MPP_All_Data5[[#This Row],[May 2024 Monthly Rate]])/MPP_All_Data5[[#This Row],[May 2024 Monthly Rate]])</f>
        <v>5.0018946570670707E-2</v>
      </c>
      <c r="W9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97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9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9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9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97" s="34">
        <f>IF((MPP_All_Data5[[#This Row],[Nov 2024 Monthly Rate]]=""),"",(MPP_All_Data5[[#This Row],[Dec 2024 Monthly Rate]]-MPP_All_Data5[[#This Row],[Nov 2024 Monthly Rate]])/MPP_All_Data5[[#This Row],[Nov 2024 Monthly Rate]])</f>
        <v>5.004210273066282E-2</v>
      </c>
      <c r="AC9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97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97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97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98" spans="1:32" x14ac:dyDescent="0.3">
      <c r="A98" s="35" t="s">
        <v>381</v>
      </c>
      <c r="B98" s="35" t="s">
        <v>382</v>
      </c>
      <c r="C98" s="35" t="s">
        <v>7</v>
      </c>
      <c r="D98" s="35" t="s">
        <v>218</v>
      </c>
      <c r="E98" s="35" t="s">
        <v>219</v>
      </c>
      <c r="F98" s="35" t="s">
        <v>219</v>
      </c>
      <c r="G9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9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9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98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9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9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98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9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9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9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9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98" s="36">
        <f>IF((MPP_All_Data5[[#This Row],[Jan 2024 Monthly Rate]]=""),"",(MPP_All_Data5[[#This Row],[Feb 2024 Monthly Rate]]-MPP_All_Data5[[#This Row],[Jan 2024 Monthly Rate]])/MPP_All_Data5[[#This Row],[Jan 2024 Monthly Rate]])</f>
        <v>-7.5247150683206351E-2</v>
      </c>
      <c r="S9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98" s="36">
        <f>IF((MPP_All_Data5[[#This Row],[Mar 2024 Monthly Rate]]=""),"",(MPP_All_Data5[[#This Row],[Apr 2024 Monthly Rate]]-MPP_All_Data5[[#This Row],[Mar 2024 Monthly Rate]])/MPP_All_Data5[[#This Row],[Mar 2024 Monthly Rate]])</f>
        <v>4.9979572381860272E-2</v>
      </c>
      <c r="U9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9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98" s="36">
        <f>IF((MPP_All_Data5[[#This Row],[June 2024 Monthly Rate]]=""),"",(MPP_All_Data5[[#This Row],[July 2024 Monthly Rate]]-MPP_All_Data5[[#This Row],[June 2024 Monthly Rate]])/MPP_All_Data5[[#This Row],[June 2024 Monthly Rate]])</f>
        <v>-1</v>
      </c>
      <c r="X98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98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98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98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98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98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98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98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98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99" spans="1:32" x14ac:dyDescent="0.3">
      <c r="A99" s="21" t="s">
        <v>275</v>
      </c>
      <c r="B99" s="21" t="s">
        <v>274</v>
      </c>
      <c r="C99" s="21" t="s">
        <v>66</v>
      </c>
      <c r="D99" s="21" t="s">
        <v>423</v>
      </c>
      <c r="E99" s="21" t="s">
        <v>441</v>
      </c>
      <c r="F99" s="21" t="s">
        <v>545</v>
      </c>
      <c r="G9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9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99" s="34">
        <f>IF((MPP_All_Data5[[#This Row],[Apr 2023 Monthly Rate]]=""),"",(MPP_All_Data5[[#This Row],[May 2023 Monthly Rate]]-MPP_All_Data5[[#This Row],[Apr 2023 Monthly Rate]])/MPP_All_Data5[[#This Row],[Apr 2023 Monthly Rate]])</f>
        <v>3.0044423661444938E-2</v>
      </c>
      <c r="J9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9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9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9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9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99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99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9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99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99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99" s="34">
        <f>IF((MPP_All_Data5[[#This Row],[Mar 2024 Monthly Rate]]=""),"",(MPP_All_Data5[[#This Row],[Apr 2024 Monthly Rate]]-MPP_All_Data5[[#This Row],[Mar 2024 Monthly Rate]])/MPP_All_Data5[[#This Row],[Mar 2024 Monthly Rate]])</f>
        <v>5.0051072522982638E-2</v>
      </c>
      <c r="U99" s="34">
        <f>IF((MPP_All_Data5[[#This Row],[Apr 2024 Monthly Rate]]=""),"",(MPP_All_Data5[[#This Row],[May 2024 Monthly Rate]]-MPP_All_Data5[[#This Row],[Apr 2024 Monthly Rate]])/MPP_All_Data5[[#This Row],[Apr 2024 Monthly Rate]])</f>
        <v>0.19044530912235191</v>
      </c>
      <c r="V99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99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99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9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9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9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99" s="34">
        <f>IF((MPP_All_Data5[[#This Row],[Nov 2024 Monthly Rate]]=""),"",(MPP_All_Data5[[#This Row],[Dec 2024 Monthly Rate]]-MPP_All_Data5[[#This Row],[Nov 2024 Monthly Rate]])/MPP_All_Data5[[#This Row],[Nov 2024 Monthly Rate]])</f>
        <v>5.0027238060650084E-2</v>
      </c>
      <c r="AC99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99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99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99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0" spans="1:32" x14ac:dyDescent="0.3">
      <c r="A100" s="35" t="s">
        <v>138</v>
      </c>
      <c r="B100" s="35" t="s">
        <v>137</v>
      </c>
      <c r="C100" s="35" t="s">
        <v>66</v>
      </c>
      <c r="D100" s="35" t="s">
        <v>167</v>
      </c>
      <c r="E100" s="35" t="s">
        <v>139</v>
      </c>
      <c r="F100" s="35" t="s">
        <v>546</v>
      </c>
      <c r="G10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0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0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0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00" s="36">
        <f>IF((MPP_All_Data5[[#This Row],[June 2023 Monthly Rate]]=""),"",(MPP_All_Data5[[#This Row],[July 2023 Monthly Rate]]-MPP_All_Data5[[#This Row],[June 2023 Monthly Rate]])/MPP_All_Data5[[#This Row],[June 2023 Monthly Rate]])</f>
        <v>3.8785046728971963E-2</v>
      </c>
      <c r="L10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0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0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0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0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0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0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0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00" s="36">
        <f>IF((MPP_All_Data5[[#This Row],[Mar 2024 Monthly Rate]]=""),"",(MPP_All_Data5[[#This Row],[Apr 2024 Monthly Rate]]-MPP_All_Data5[[#This Row],[Mar 2024 Monthly Rate]])/MPP_All_Data5[[#This Row],[Mar 2024 Monthly Rate]])</f>
        <v>0.41610436347278451</v>
      </c>
      <c r="U100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0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00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0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0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0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0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00" s="36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10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0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0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0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1" spans="1:32" x14ac:dyDescent="0.3">
      <c r="A101" s="21" t="s">
        <v>148</v>
      </c>
      <c r="B101" s="21" t="s">
        <v>147</v>
      </c>
      <c r="C101" s="21" t="s">
        <v>43</v>
      </c>
      <c r="D101" s="21" t="s">
        <v>149</v>
      </c>
      <c r="E101" s="21" t="s">
        <v>150</v>
      </c>
      <c r="F101" s="21" t="s">
        <v>546</v>
      </c>
      <c r="G101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01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01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01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01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01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01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01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01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01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01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0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01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01" s="34">
        <f>IF((MPP_All_Data5[[#This Row],[Mar 2024 Monthly Rate]]=""),"",(MPP_All_Data5[[#This Row],[Apr 2024 Monthly Rate]]-MPP_All_Data5[[#This Row],[Mar 2024 Monthly Rate]])/MPP_All_Data5[[#This Row],[Mar 2024 Monthly Rate]])</f>
        <v>4.99754678629004E-2</v>
      </c>
      <c r="U10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01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0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0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0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0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0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01" s="34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101" s="34">
        <f>IF((MPP_All_Data5[[#This Row],[Dec 2024 Monthly Rate]]=""),"",(MPP_All_Data5[[#This Row],[Jan 2025 Monthly Rate]]-MPP_All_Data5[[#This Row],[Dec 2024 Monthly Rate]])/MPP_All_Data5[[#This Row],[Dec 2024 Monthly Rate]])</f>
        <v>-1</v>
      </c>
      <c r="AD101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01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01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02" spans="1:32" x14ac:dyDescent="0.3">
      <c r="A102" s="35" t="s">
        <v>277</v>
      </c>
      <c r="B102" s="35" t="s">
        <v>276</v>
      </c>
      <c r="C102" s="35" t="s">
        <v>93</v>
      </c>
      <c r="D102" s="35" t="s">
        <v>445</v>
      </c>
      <c r="E102" s="35" t="s">
        <v>262</v>
      </c>
      <c r="F102" s="35" t="s">
        <v>545</v>
      </c>
      <c r="G102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0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0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0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0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0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0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0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0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0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0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0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0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02" s="36">
        <f>IF((MPP_All_Data5[[#This Row],[Mar 2024 Monthly Rate]]=""),"",(MPP_All_Data5[[#This Row],[Apr 2024 Monthly Rate]]-MPP_All_Data5[[#This Row],[Mar 2024 Monthly Rate]])/MPP_All_Data5[[#This Row],[Mar 2024 Monthly Rate]])</f>
        <v>4.9959616937810085E-2</v>
      </c>
      <c r="U10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0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0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0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02" s="36">
        <f>IF((MPP_All_Data5[[#This Row],[Aug 2024 Monthly Rate]]=""),"",(MPP_All_Data5[[#This Row],[Sep 2024 Monthly Rate]]-MPP_All_Data5[[#This Row],[Aug 2024 Monthly Rate]])/MPP_All_Data5[[#This Row],[Aug 2024 Monthly Rate]])</f>
        <v>0.11263736263736264</v>
      </c>
      <c r="Z10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0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02" s="36">
        <f>IF((MPP_All_Data5[[#This Row],[Nov 2024 Monthly Rate]]=""),"",(MPP_All_Data5[[#This Row],[Dec 2024 Monthly Rate]]-MPP_All_Data5[[#This Row],[Nov 2024 Monthly Rate]])/MPP_All_Data5[[#This Row],[Nov 2024 Monthly Rate]])</f>
        <v>4.9975308641975309E-2</v>
      </c>
      <c r="AC10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0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0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0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3" spans="1:32" x14ac:dyDescent="0.3">
      <c r="A103" s="21" t="s">
        <v>508</v>
      </c>
      <c r="B103" s="21" t="s">
        <v>509</v>
      </c>
      <c r="C103" s="21" t="s">
        <v>43</v>
      </c>
      <c r="D103" s="21" t="s">
        <v>510</v>
      </c>
      <c r="E103" s="21" t="s">
        <v>219</v>
      </c>
      <c r="F103" s="21" t="s">
        <v>219</v>
      </c>
      <c r="G103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03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03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03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03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03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03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03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03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03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03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03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03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03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03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03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03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03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03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03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0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03" s="34">
        <f>IF((MPP_All_Data5[[#This Row],[Nov 2024 Monthly Rate]]=""),"",(MPP_All_Data5[[#This Row],[Dec 2024 Monthly Rate]]-MPP_All_Data5[[#This Row],[Nov 2024 Monthly Rate]])/MPP_All_Data5[[#This Row],[Nov 2024 Monthly Rate]])</f>
        <v>5.6838095238095236E-2</v>
      </c>
      <c r="AC10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0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0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0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4" spans="1:32" x14ac:dyDescent="0.3">
      <c r="A104" s="35" t="s">
        <v>248</v>
      </c>
      <c r="B104" s="35" t="s">
        <v>284</v>
      </c>
      <c r="C104" s="35" t="s">
        <v>93</v>
      </c>
      <c r="D104" s="35" t="s">
        <v>424</v>
      </c>
      <c r="E104" s="35" t="s">
        <v>273</v>
      </c>
      <c r="F104" s="35" t="s">
        <v>545</v>
      </c>
      <c r="G10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0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0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0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0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0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0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0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0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0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0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0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0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04" s="36">
        <f>IF((MPP_All_Data5[[#This Row],[Mar 2024 Monthly Rate]]=""),"",(MPP_All_Data5[[#This Row],[Apr 2024 Monthly Rate]]-MPP_All_Data5[[#This Row],[Mar 2024 Monthly Rate]])/MPP_All_Data5[[#This Row],[Mar 2024 Monthly Rate]])</f>
        <v>5.00478599753863E-2</v>
      </c>
      <c r="U10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0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04" s="36">
        <f>IF((MPP_All_Data5[[#This Row],[June 2024 Monthly Rate]]=""),"",(MPP_All_Data5[[#This Row],[July 2024 Monthly Rate]]-MPP_All_Data5[[#This Row],[June 2024 Monthly Rate]])/MPP_All_Data5[[#This Row],[June 2024 Monthly Rate]])</f>
        <v>0.13400182315405651</v>
      </c>
      <c r="X10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0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0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0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04" s="36">
        <f>IF((MPP_All_Data5[[#This Row],[Nov 2024 Monthly Rate]]=""),"",(MPP_All_Data5[[#This Row],[Dec 2024 Monthly Rate]]-MPP_All_Data5[[#This Row],[Nov 2024 Monthly Rate]])/MPP_All_Data5[[#This Row],[Nov 2024 Monthly Rate]])</f>
        <v>4.9954065227377123E-2</v>
      </c>
      <c r="AC10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0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0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0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5" spans="1:32" x14ac:dyDescent="0.3">
      <c r="A105" s="21" t="s">
        <v>127</v>
      </c>
      <c r="B105" s="21" t="s">
        <v>126</v>
      </c>
      <c r="C105" s="21" t="s">
        <v>128</v>
      </c>
      <c r="D105" s="21" t="s">
        <v>128</v>
      </c>
      <c r="E105" s="21" t="s">
        <v>123</v>
      </c>
      <c r="F105" s="21" t="s">
        <v>547</v>
      </c>
      <c r="G10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0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0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0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0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0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0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0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0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05" s="34">
        <f>IF((MPP_All_Data5[[#This Row],[Nov 2023 Monthly Rate]]=""),"",(MPP_All_Data5[[#This Row],[Dec 2023 Monthly Rate]]-MPP_All_Data5[[#This Row],[Nov 2023 Monthly Rate]])/MPP_All_Data5[[#This Row],[Nov 2023 Monthly Rate]])</f>
        <v>-0.42307692307692307</v>
      </c>
      <c r="Q10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0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0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05" s="34">
        <f>IF((MPP_All_Data5[[#This Row],[Mar 2024 Monthly Rate]]=""),"",(MPP_All_Data5[[#This Row],[Apr 2024 Monthly Rate]]-MPP_All_Data5[[#This Row],[Mar 2024 Monthly Rate]])/MPP_All_Data5[[#This Row],[Mar 2024 Monthly Rate]])</f>
        <v>5.0046554934823059E-2</v>
      </c>
      <c r="U10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0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0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0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0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0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0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05" s="34">
        <f>IF((MPP_All_Data5[[#This Row],[Nov 2024 Monthly Rate]]=""),"",(MPP_All_Data5[[#This Row],[Dec 2024 Monthly Rate]]-MPP_All_Data5[[#This Row],[Nov 2024 Monthly Rate]])/MPP_All_Data5[[#This Row],[Nov 2024 Monthly Rate]])</f>
        <v>5.0099756151629309E-2</v>
      </c>
      <c r="AC10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0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0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0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6" spans="1:32" x14ac:dyDescent="0.3">
      <c r="A106" s="35" t="s">
        <v>11</v>
      </c>
      <c r="B106" s="35" t="s">
        <v>10</v>
      </c>
      <c r="C106" s="35" t="s">
        <v>7</v>
      </c>
      <c r="D106" s="35" t="s">
        <v>12</v>
      </c>
      <c r="E106" s="35" t="s">
        <v>13</v>
      </c>
      <c r="F106" s="35" t="s">
        <v>547</v>
      </c>
      <c r="G106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06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06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06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0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06" s="36">
        <f>IF((MPP_All_Data5[[#This Row],[July 2023 Monthly Rate]]=""),"",(MPP_All_Data5[[#This Row],[Aug 2023 Monthly Rate]]-MPP_All_Data5[[#This Row],[July 2023 Monthly Rate]])/MPP_All_Data5[[#This Row],[July 2023 Monthly Rate]])</f>
        <v>3.0028096464528215E-2</v>
      </c>
      <c r="M10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0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0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0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06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0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06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06" s="36">
        <f>IF((MPP_All_Data5[[#This Row],[Mar 2024 Monthly Rate]]=""),"",(MPP_All_Data5[[#This Row],[Apr 2024 Monthly Rate]]-MPP_All_Data5[[#This Row],[Mar 2024 Monthly Rate]])/MPP_All_Data5[[#This Row],[Mar 2024 Monthly Rate]])</f>
        <v>5.0008524180258002E-2</v>
      </c>
      <c r="U10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0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0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0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0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0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0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06" s="36">
        <f>IF((MPP_All_Data5[[#This Row],[Nov 2024 Monthly Rate]]=""),"",(MPP_All_Data5[[#This Row],[Dec 2024 Monthly Rate]]-MPP_All_Data5[[#This Row],[Nov 2024 Monthly Rate]])/MPP_All_Data5[[#This Row],[Nov 2024 Monthly Rate]])</f>
        <v>5.000811820100666E-2</v>
      </c>
      <c r="AC10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0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0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0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7" spans="1:32" x14ac:dyDescent="0.3">
      <c r="A107" s="21" t="s">
        <v>19</v>
      </c>
      <c r="B107" s="21" t="s">
        <v>18</v>
      </c>
      <c r="C107" s="21" t="s">
        <v>7</v>
      </c>
      <c r="D107" s="21" t="s">
        <v>20</v>
      </c>
      <c r="E107" s="21" t="s">
        <v>21</v>
      </c>
      <c r="F107" s="21" t="s">
        <v>547</v>
      </c>
      <c r="G10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0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0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0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0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07" s="34">
        <f>IF((MPP_All_Data5[[#This Row],[July 2023 Monthly Rate]]=""),"",(MPP_All_Data5[[#This Row],[Aug 2023 Monthly Rate]]-MPP_All_Data5[[#This Row],[July 2023 Monthly Rate]])/MPP_All_Data5[[#This Row],[July 2023 Monthly Rate]])</f>
        <v>3.0030769230769232E-2</v>
      </c>
      <c r="M10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0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0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0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0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0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0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07" s="34">
        <f>IF((MPP_All_Data5[[#This Row],[Mar 2024 Monthly Rate]]=""),"",(MPP_All_Data5[[#This Row],[Apr 2024 Monthly Rate]]-MPP_All_Data5[[#This Row],[Mar 2024 Monthly Rate]])/MPP_All_Data5[[#This Row],[Mar 2024 Monthly Rate]])</f>
        <v>5.0005974429441991E-2</v>
      </c>
      <c r="U10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0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0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07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0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0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0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07" s="34">
        <f>IF((MPP_All_Data5[[#This Row],[Nov 2024 Monthly Rate]]=""),"",(MPP_All_Data5[[#This Row],[Dec 2024 Monthly Rate]]-MPP_All_Data5[[#This Row],[Nov 2024 Monthly Rate]])/MPP_All_Data5[[#This Row],[Nov 2024 Monthly Rate]])</f>
        <v>5.0014224751066857E-2</v>
      </c>
      <c r="AC10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07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07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07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8" spans="1:32" x14ac:dyDescent="0.3">
      <c r="A108" s="35" t="s">
        <v>321</v>
      </c>
      <c r="B108" s="35" t="s">
        <v>320</v>
      </c>
      <c r="C108" s="35" t="s">
        <v>43</v>
      </c>
      <c r="D108" s="35" t="s">
        <v>322</v>
      </c>
      <c r="E108" s="35" t="s">
        <v>323</v>
      </c>
      <c r="F108" s="35" t="s">
        <v>548</v>
      </c>
      <c r="G10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0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0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08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0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0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08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0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0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0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0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0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0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08" s="36">
        <f>IF((MPP_All_Data5[[#This Row],[Mar 2024 Monthly Rate]]=""),"",(MPP_All_Data5[[#This Row],[Apr 2024 Monthly Rate]]-MPP_All_Data5[[#This Row],[Mar 2024 Monthly Rate]])/MPP_All_Data5[[#This Row],[Mar 2024 Monthly Rate]])</f>
        <v>5.0013372559507892E-2</v>
      </c>
      <c r="U10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0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0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0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0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0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0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08" s="36">
        <f>IF((MPP_All_Data5[[#This Row],[Nov 2024 Monthly Rate]]=""),"",(MPP_All_Data5[[#This Row],[Dec 2024 Monthly Rate]]-MPP_All_Data5[[#This Row],[Nov 2024 Monthly Rate]])/MPP_All_Data5[[#This Row],[Nov 2024 Monthly Rate]])</f>
        <v>5.0008490405841398E-2</v>
      </c>
      <c r="AC10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0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0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0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09" spans="1:32" x14ac:dyDescent="0.3">
      <c r="A109" s="21" t="s">
        <v>383</v>
      </c>
      <c r="B109" s="21" t="s">
        <v>384</v>
      </c>
      <c r="C109" s="21" t="s">
        <v>7</v>
      </c>
      <c r="D109" s="21" t="s">
        <v>425</v>
      </c>
      <c r="E109" s="21" t="s">
        <v>38</v>
      </c>
      <c r="F109" s="21" t="s">
        <v>547</v>
      </c>
      <c r="G10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0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09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09" s="34">
        <f>IF((MPP_All_Data5[[#This Row],[May 2023 Monthly Rate]]=""),"",(MPP_All_Data5[[#This Row],[June 2023 Monthly Rate]]-MPP_All_Data5[[#This Row],[May 2023 Monthly Rate]])/MPP_All_Data5[[#This Row],[May 2023 Monthly Rate]])</f>
        <v>2.9987129987129987E-2</v>
      </c>
      <c r="K109" s="34">
        <f>IF((MPP_All_Data5[[#This Row],[June 2023 Monthly Rate]]=""),"",(MPP_All_Data5[[#This Row],[July 2023 Monthly Rate]]-MPP_All_Data5[[#This Row],[June 2023 Monthly Rate]])/MPP_All_Data5[[#This Row],[June 2023 Monthly Rate]])</f>
        <v>-1</v>
      </c>
      <c r="L109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09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09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09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09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09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09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09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09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09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09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09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09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09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09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09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09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09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09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09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09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10" spans="1:32" x14ac:dyDescent="0.3">
      <c r="A110" s="35" t="s">
        <v>385</v>
      </c>
      <c r="B110" s="35" t="s">
        <v>386</v>
      </c>
      <c r="C110" s="35" t="s">
        <v>43</v>
      </c>
      <c r="D110" s="35" t="s">
        <v>426</v>
      </c>
      <c r="E110" s="35" t="s">
        <v>443</v>
      </c>
      <c r="F110" s="35" t="s">
        <v>545</v>
      </c>
      <c r="G11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1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1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1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10" s="36">
        <f>IF((MPP_All_Data5[[#This Row],[June 2023 Monthly Rate]]=""),"",(MPP_All_Data5[[#This Row],[July 2023 Monthly Rate]]-MPP_All_Data5[[#This Row],[June 2023 Monthly Rate]])/MPP_All_Data5[[#This Row],[June 2023 Monthly Rate]])</f>
        <v>-1</v>
      </c>
      <c r="L110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10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10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10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10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10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10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10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10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10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10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10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10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10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10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10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10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10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10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10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10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11" spans="1:32" x14ac:dyDescent="0.3">
      <c r="A111" s="21" t="s">
        <v>65</v>
      </c>
      <c r="B111" s="21" t="s">
        <v>64</v>
      </c>
      <c r="C111" s="21" t="s">
        <v>66</v>
      </c>
      <c r="D111" s="21" t="s">
        <v>66</v>
      </c>
      <c r="E111" s="21" t="s">
        <v>438</v>
      </c>
      <c r="F111" s="21" t="s">
        <v>547</v>
      </c>
      <c r="G111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11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11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11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11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11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11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11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11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11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11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1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11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11" s="34">
        <f>IF((MPP_All_Data5[[#This Row],[Mar 2024 Monthly Rate]]=""),"",(MPP_All_Data5[[#This Row],[Apr 2024 Monthly Rate]]-MPP_All_Data5[[#This Row],[Mar 2024 Monthly Rate]])/MPP_All_Data5[[#This Row],[Mar 2024 Monthly Rate]])</f>
        <v>5.0051282051282051E-2</v>
      </c>
      <c r="U11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11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1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1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1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1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1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11" s="34">
        <f>IF((MPP_All_Data5[[#This Row],[Nov 2024 Monthly Rate]]=""),"",(MPP_All_Data5[[#This Row],[Dec 2024 Monthly Rate]]-MPP_All_Data5[[#This Row],[Nov 2024 Monthly Rate]])/MPP_All_Data5[[#This Row],[Nov 2024 Monthly Rate]])</f>
        <v>5.0009767532721232E-2</v>
      </c>
      <c r="AC11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1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1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1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12" spans="1:32" x14ac:dyDescent="0.3">
      <c r="A112" s="35" t="s">
        <v>387</v>
      </c>
      <c r="B112" s="35" t="s">
        <v>388</v>
      </c>
      <c r="C112" s="35" t="s">
        <v>66</v>
      </c>
      <c r="D112" s="35" t="s">
        <v>427</v>
      </c>
      <c r="E112" s="35" t="s">
        <v>85</v>
      </c>
      <c r="F112" s="35" t="s">
        <v>547</v>
      </c>
      <c r="G11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1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1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1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1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1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1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1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1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1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1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12" s="36">
        <f>IF((MPP_All_Data5[[#This Row],[Jan 2024 Monthly Rate]]=""),"",(MPP_All_Data5[[#This Row],[Feb 2024 Monthly Rate]]-MPP_All_Data5[[#This Row],[Jan 2024 Monthly Rate]])/MPP_All_Data5[[#This Row],[Jan 2024 Monthly Rate]])</f>
        <v>-1</v>
      </c>
      <c r="S112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12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12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12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12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12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12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12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12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12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12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12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12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12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13" spans="1:32" x14ac:dyDescent="0.3">
      <c r="A113" s="21" t="s">
        <v>36</v>
      </c>
      <c r="B113" s="21" t="s">
        <v>35</v>
      </c>
      <c r="C113" s="21" t="s">
        <v>7</v>
      </c>
      <c r="D113" s="21" t="s">
        <v>37</v>
      </c>
      <c r="E113" s="21" t="s">
        <v>38</v>
      </c>
      <c r="F113" s="21" t="s">
        <v>547</v>
      </c>
      <c r="G113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13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13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13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13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1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1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1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1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1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1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1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1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13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113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1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1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1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1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1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1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13" s="34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11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1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1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1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14" spans="1:32" x14ac:dyDescent="0.3">
      <c r="A114" s="35" t="s">
        <v>88</v>
      </c>
      <c r="B114" s="35" t="s">
        <v>290</v>
      </c>
      <c r="C114" s="35" t="s">
        <v>93</v>
      </c>
      <c r="D114" s="35" t="s">
        <v>463</v>
      </c>
      <c r="E114" s="35" t="s">
        <v>291</v>
      </c>
      <c r="F114" s="35" t="s">
        <v>545</v>
      </c>
      <c r="G11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1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1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1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1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1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1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1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1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14" s="36">
        <f>IF((MPP_All_Data5[[#This Row],[Nov 2023 Monthly Rate]]=""),"",(MPP_All_Data5[[#This Row],[Dec 2023 Monthly Rate]]-MPP_All_Data5[[#This Row],[Nov 2023 Monthly Rate]])/MPP_All_Data5[[#This Row],[Nov 2023 Monthly Rate]])</f>
        <v>0.1579699785561115</v>
      </c>
      <c r="Q11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1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1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14" s="36">
        <f>IF((MPP_All_Data5[[#This Row],[Mar 2024 Monthly Rate]]=""),"",(MPP_All_Data5[[#This Row],[Apr 2024 Monthly Rate]]-MPP_All_Data5[[#This Row],[Mar 2024 Monthly Rate]])/MPP_All_Data5[[#This Row],[Mar 2024 Monthly Rate]])</f>
        <v>0.05</v>
      </c>
      <c r="U11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1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1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1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1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1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1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14" s="36">
        <f>IF((MPP_All_Data5[[#This Row],[Nov 2024 Monthly Rate]]=""),"",(MPP_All_Data5[[#This Row],[Dec 2024 Monthly Rate]]-MPP_All_Data5[[#This Row],[Nov 2024 Monthly Rate]])/MPP_All_Data5[[#This Row],[Nov 2024 Monthly Rate]])</f>
        <v>4.9970605526161081E-2</v>
      </c>
      <c r="AC11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1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1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1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15" spans="1:32" x14ac:dyDescent="0.3">
      <c r="A115" s="21" t="s">
        <v>494</v>
      </c>
      <c r="B115" s="21" t="s">
        <v>495</v>
      </c>
      <c r="C115" s="21" t="s">
        <v>93</v>
      </c>
      <c r="D115" s="21" t="s">
        <v>124</v>
      </c>
      <c r="E115" s="21" t="s">
        <v>125</v>
      </c>
      <c r="F115" s="21" t="s">
        <v>547</v>
      </c>
      <c r="G115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15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15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15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15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15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15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15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15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15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15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15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15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15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15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15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15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15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1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1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1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15" s="34">
        <f>IF((MPP_All_Data5[[#This Row],[Nov 2024 Monthly Rate]]=""),"",(MPP_All_Data5[[#This Row],[Dec 2024 Monthly Rate]]-MPP_All_Data5[[#This Row],[Nov 2024 Monthly Rate]])/MPP_All_Data5[[#This Row],[Nov 2024 Monthly Rate]])</f>
        <v>0</v>
      </c>
      <c r="AC11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1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1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1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16" spans="1:32" x14ac:dyDescent="0.3">
      <c r="A116" s="35" t="s">
        <v>175</v>
      </c>
      <c r="B116" s="35" t="s">
        <v>174</v>
      </c>
      <c r="C116" s="35" t="s">
        <v>93</v>
      </c>
      <c r="D116" s="35" t="s">
        <v>176</v>
      </c>
      <c r="E116" s="35" t="s">
        <v>150</v>
      </c>
      <c r="F116" s="35" t="s">
        <v>546</v>
      </c>
      <c r="G116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16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16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16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1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16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1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1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1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1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16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1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16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16" s="36">
        <f>IF((MPP_All_Data5[[#This Row],[Mar 2024 Monthly Rate]]=""),"",(MPP_All_Data5[[#This Row],[Apr 2024 Monthly Rate]]-MPP_All_Data5[[#This Row],[Mar 2024 Monthly Rate]])/MPP_All_Data5[[#This Row],[Mar 2024 Monthly Rate]])</f>
        <v>5.0042319085907741E-2</v>
      </c>
      <c r="U11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1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1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1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1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1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1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16" s="36">
        <f>IF((MPP_All_Data5[[#This Row],[Nov 2024 Monthly Rate]]=""),"",(MPP_All_Data5[[#This Row],[Dec 2024 Monthly Rate]]-MPP_All_Data5[[#This Row],[Nov 2024 Monthly Rate]])/MPP_All_Data5[[#This Row],[Nov 2024 Monthly Rate]])</f>
        <v>4.9974811083123426E-2</v>
      </c>
      <c r="AC11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1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1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1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17" spans="1:32" x14ac:dyDescent="0.3">
      <c r="A117" s="21" t="s">
        <v>134</v>
      </c>
      <c r="B117" s="21" t="s">
        <v>133</v>
      </c>
      <c r="C117" s="21" t="s">
        <v>43</v>
      </c>
      <c r="D117" s="21" t="s">
        <v>135</v>
      </c>
      <c r="E117" s="21" t="s">
        <v>136</v>
      </c>
      <c r="F117" s="21" t="s">
        <v>546</v>
      </c>
      <c r="G11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1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1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1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1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17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1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1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1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1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1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1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1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17" s="34">
        <f>IF((MPP_All_Data5[[#This Row],[Mar 2024 Monthly Rate]]=""),"",(MPP_All_Data5[[#This Row],[Apr 2024 Monthly Rate]]-MPP_All_Data5[[#This Row],[Mar 2024 Monthly Rate]])/MPP_All_Data5[[#This Row],[Mar 2024 Monthly Rate]])</f>
        <v>5.0031152647975079E-2</v>
      </c>
      <c r="U11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1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1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17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1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1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1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17" s="34">
        <f>IF((MPP_All_Data5[[#This Row],[Nov 2024 Monthly Rate]]=""),"",(MPP_All_Data5[[#This Row],[Dec 2024 Monthly Rate]]-MPP_All_Data5[[#This Row],[Nov 2024 Monthly Rate]])/MPP_All_Data5[[#This Row],[Nov 2024 Monthly Rate]])</f>
        <v>5.0020767815819142E-2</v>
      </c>
      <c r="AC11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17" s="34">
        <f>IF((MPP_All_Data5[[#This Row],[Jan 2025 Monthly Rate]]=""),"",(MPP_All_Data5[[#This Row],[Feb 2025 Monthly Rate]]-MPP_All_Data5[[#This Row],[Jan 2025 Monthly Rate]])/MPP_All_Data5[[#This Row],[Jan 2025 Monthly Rate]])</f>
        <v>-1</v>
      </c>
      <c r="AE117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17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18" spans="1:32" x14ac:dyDescent="0.3">
      <c r="A118" s="35" t="s">
        <v>178</v>
      </c>
      <c r="B118" s="35" t="s">
        <v>177</v>
      </c>
      <c r="C118" s="35" t="s">
        <v>93</v>
      </c>
      <c r="D118" s="35" t="s">
        <v>179</v>
      </c>
      <c r="E118" s="35" t="s">
        <v>146</v>
      </c>
      <c r="F118" s="35" t="s">
        <v>546</v>
      </c>
      <c r="G11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1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1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18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1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1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18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1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1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1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1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1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1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18" s="36">
        <f>IF((MPP_All_Data5[[#This Row],[Mar 2024 Monthly Rate]]=""),"",(MPP_All_Data5[[#This Row],[Apr 2024 Monthly Rate]]-MPP_All_Data5[[#This Row],[Mar 2024 Monthly Rate]])/MPP_All_Data5[[#This Row],[Mar 2024 Monthly Rate]])</f>
        <v>4.9978687127024725E-2</v>
      </c>
      <c r="U11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1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1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1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1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1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1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18" s="36">
        <f>IF((MPP_All_Data5[[#This Row],[Nov 2024 Monthly Rate]]=""),"",(MPP_All_Data5[[#This Row],[Dec 2024 Monthly Rate]]-MPP_All_Data5[[#This Row],[Nov 2024 Monthly Rate]])/MPP_All_Data5[[#This Row],[Nov 2024 Monthly Rate]])</f>
        <v>5.0035522175987009E-2</v>
      </c>
      <c r="AC11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1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18" s="36">
        <f>IF((MPP_All_Data5[[#This Row],[Feb 2025 Monthly Rate]]=""),"",(MPP_All_Data5[[#This Row],[Mar 2025 Monthly Rate]]-MPP_All_Data5[[#This Row],[Feb 2025 Monthly Rate]])/MPP_All_Data5[[#This Row],[Feb 2025 Monthly Rate]])</f>
        <v>0.12584573748308525</v>
      </c>
      <c r="AF11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19" spans="1:32" x14ac:dyDescent="0.3">
      <c r="A119" s="21" t="s">
        <v>236</v>
      </c>
      <c r="B119" s="21" t="s">
        <v>235</v>
      </c>
      <c r="C119" s="21" t="s">
        <v>43</v>
      </c>
      <c r="D119" s="21" t="s">
        <v>237</v>
      </c>
      <c r="E119" s="21" t="s">
        <v>234</v>
      </c>
      <c r="F119" s="21" t="s">
        <v>549</v>
      </c>
      <c r="G11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1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19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1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1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1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1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1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19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19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1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19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19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19" s="34">
        <f>IF((MPP_All_Data5[[#This Row],[Mar 2024 Monthly Rate]]=""),"",(MPP_All_Data5[[#This Row],[Apr 2024 Monthly Rate]]-MPP_All_Data5[[#This Row],[Mar 2024 Monthly Rate]])/MPP_All_Data5[[#This Row],[Mar 2024 Monthly Rate]])</f>
        <v>5.0031220730565096E-2</v>
      </c>
      <c r="U119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19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19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19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1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1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1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19" s="34">
        <f>IF((MPP_All_Data5[[#This Row],[Nov 2024 Monthly Rate]]=""),"",(MPP_All_Data5[[#This Row],[Dec 2024 Monthly Rate]]-MPP_All_Data5[[#This Row],[Nov 2024 Monthly Rate]])/MPP_All_Data5[[#This Row],[Nov 2024 Monthly Rate]])</f>
        <v>5.002601650189549E-2</v>
      </c>
      <c r="AC119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19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19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19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20" spans="1:32" x14ac:dyDescent="0.3">
      <c r="A120" s="35" t="s">
        <v>283</v>
      </c>
      <c r="B120" s="35" t="s">
        <v>282</v>
      </c>
      <c r="C120" s="35" t="s">
        <v>93</v>
      </c>
      <c r="D120" s="35" t="s">
        <v>428</v>
      </c>
      <c r="E120" s="35" t="s">
        <v>440</v>
      </c>
      <c r="F120" s="35" t="s">
        <v>545</v>
      </c>
      <c r="G12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2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2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2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20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2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2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2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2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20" s="36">
        <f>IF((MPP_All_Data5[[#This Row],[Nov 2023 Monthly Rate]]=""),"",(MPP_All_Data5[[#This Row],[Dec 2023 Monthly Rate]]-MPP_All_Data5[[#This Row],[Nov 2023 Monthly Rate]])/MPP_All_Data5[[#This Row],[Nov 2023 Monthly Rate]])</f>
        <v>0.17645398080180688</v>
      </c>
      <c r="Q120" s="36">
        <f>IF((MPP_All_Data5[[#This Row],[Dec 2023 Monthly Rate]]=""),"",(MPP_All_Data5[[#This Row],[Jan 2024 Monthly Rate]]-MPP_All_Data5[[#This Row],[Dec 2023 Monthly Rate]])/MPP_All_Data5[[#This Row],[Dec 2023 Monthly Rate]])</f>
        <v>0.10007199424046076</v>
      </c>
      <c r="R12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2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20" s="36">
        <f>IF((MPP_All_Data5[[#This Row],[Mar 2024 Monthly Rate]]=""),"",(MPP_All_Data5[[#This Row],[Apr 2024 Monthly Rate]]-MPP_All_Data5[[#This Row],[Mar 2024 Monthly Rate]])/MPP_All_Data5[[#This Row],[Mar 2024 Monthly Rate]])</f>
        <v>4.9956369982547995E-2</v>
      </c>
      <c r="U120" s="36">
        <f>IF((MPP_All_Data5[[#This Row],[Apr 2024 Monthly Rate]]=""),"",(MPP_All_Data5[[#This Row],[May 2024 Monthly Rate]]-MPP_All_Data5[[#This Row],[Apr 2024 Monthly Rate]])/MPP_All_Data5[[#This Row],[Apr 2024 Monthly Rate]])</f>
        <v>-9.0899646789943903E-2</v>
      </c>
      <c r="V12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20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2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2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2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2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20" s="36">
        <f>IF((MPP_All_Data5[[#This Row],[Nov 2024 Monthly Rate]]=""),"",(MPP_All_Data5[[#This Row],[Dec 2024 Monthly Rate]]-MPP_All_Data5[[#This Row],[Nov 2024 Monthly Rate]])/MPP_All_Data5[[#This Row],[Nov 2024 Monthly Rate]])</f>
        <v>-1</v>
      </c>
      <c r="AC120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20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20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20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21" spans="1:32" x14ac:dyDescent="0.3">
      <c r="A121" s="21" t="s">
        <v>663</v>
      </c>
      <c r="B121" s="21" t="s">
        <v>662</v>
      </c>
      <c r="C121" s="21" t="s">
        <v>7</v>
      </c>
      <c r="D121" s="21" t="s">
        <v>664</v>
      </c>
      <c r="E121" s="21" t="s">
        <v>146</v>
      </c>
      <c r="F121" s="21" t="s">
        <v>132</v>
      </c>
      <c r="G121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21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21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21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21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21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21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21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21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21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21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21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21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21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21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21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21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21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21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21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21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21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21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21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21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21" s="34" t="e">
        <f>IF((MPP_All_Data5[[#This Row],[Apr 2025 Monthly Rate]]=""),"",(MPP_All_Data5[[#This Row],[Apr 2025 Monthly Rate]]-MPP_All_Data5[[#This Row],[Mar 2025 Monthly Rate]])/MPP_All_Data5[[#This Row],[Mar 2025 Monthly Rate]])</f>
        <v>#DIV/0!</v>
      </c>
    </row>
    <row r="122" spans="1:32" x14ac:dyDescent="0.3">
      <c r="A122" s="35" t="s">
        <v>451</v>
      </c>
      <c r="B122" s="35" t="s">
        <v>452</v>
      </c>
      <c r="C122" s="35" t="s">
        <v>43</v>
      </c>
      <c r="D122" s="35" t="s">
        <v>426</v>
      </c>
      <c r="E122" s="35" t="s">
        <v>443</v>
      </c>
      <c r="F122" s="35" t="s">
        <v>545</v>
      </c>
      <c r="G122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22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22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22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22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22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2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2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2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22" s="36">
        <f>IF((MPP_All_Data5[[#This Row],[Nov 2023 Monthly Rate]]=""),"",(MPP_All_Data5[[#This Row],[Dec 2023 Monthly Rate]]-MPP_All_Data5[[#This Row],[Nov 2023 Monthly Rate]])/MPP_All_Data5[[#This Row],[Nov 2023 Monthly Rate]])</f>
        <v>-1</v>
      </c>
      <c r="Q122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22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22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22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22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22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22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22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22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22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22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22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22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22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22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22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23" spans="1:32" x14ac:dyDescent="0.3">
      <c r="A123" s="21" t="s">
        <v>42</v>
      </c>
      <c r="B123" s="21" t="s">
        <v>41</v>
      </c>
      <c r="C123" s="21" t="s">
        <v>43</v>
      </c>
      <c r="D123" s="21" t="s">
        <v>44</v>
      </c>
      <c r="E123" s="21" t="s">
        <v>45</v>
      </c>
      <c r="F123" s="21" t="s">
        <v>547</v>
      </c>
      <c r="G12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2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2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2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2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2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2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2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2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2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2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2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2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23" s="34">
        <f>IF((MPP_All_Data5[[#This Row],[Mar 2024 Monthly Rate]]=""),"",(MPP_All_Data5[[#This Row],[Apr 2024 Monthly Rate]]-MPP_All_Data5[[#This Row],[Mar 2024 Monthly Rate]])/MPP_All_Data5[[#This Row],[Mar 2024 Monthly Rate]])</f>
        <v>5.0017391304347826E-2</v>
      </c>
      <c r="U123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2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2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2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2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2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2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23" s="34">
        <f>IF((MPP_All_Data5[[#This Row],[Nov 2024 Monthly Rate]]=""),"",(MPP_All_Data5[[#This Row],[Dec 2024 Monthly Rate]]-MPP_All_Data5[[#This Row],[Nov 2024 Monthly Rate]])/MPP_All_Data5[[#This Row],[Nov 2024 Monthly Rate]])</f>
        <v>5.0019875447197562E-2</v>
      </c>
      <c r="AC12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2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2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2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24" spans="1:32" x14ac:dyDescent="0.3">
      <c r="A124" s="35" t="s">
        <v>29</v>
      </c>
      <c r="B124" s="35" t="s">
        <v>28</v>
      </c>
      <c r="C124" s="35" t="s">
        <v>7</v>
      </c>
      <c r="D124" s="35" t="s">
        <v>30</v>
      </c>
      <c r="E124" s="35" t="s">
        <v>31</v>
      </c>
      <c r="F124" s="35" t="s">
        <v>547</v>
      </c>
      <c r="G124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24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24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24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24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2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2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2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2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2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2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2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2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24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12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2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2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2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2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2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2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24" s="36">
        <f>IF((MPP_All_Data5[[#This Row],[Nov 2024 Monthly Rate]]=""),"",(MPP_All_Data5[[#This Row],[Dec 2024 Monthly Rate]]-MPP_All_Data5[[#This Row],[Nov 2024 Monthly Rate]])/MPP_All_Data5[[#This Row],[Nov 2024 Monthly Rate]])</f>
        <v>0.10248829761024883</v>
      </c>
      <c r="AC12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2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2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2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25" spans="1:32" x14ac:dyDescent="0.3">
      <c r="A125" s="21" t="s">
        <v>47</v>
      </c>
      <c r="B125" s="21" t="s">
        <v>46</v>
      </c>
      <c r="C125" s="21" t="s">
        <v>43</v>
      </c>
      <c r="D125" s="21" t="s">
        <v>48</v>
      </c>
      <c r="E125" s="21" t="s">
        <v>17</v>
      </c>
      <c r="F125" s="21" t="s">
        <v>547</v>
      </c>
      <c r="G12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2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2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2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2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2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2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2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2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2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2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2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2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25" s="34">
        <f>IF((MPP_All_Data5[[#This Row],[Mar 2024 Monthly Rate]]=""),"",(MPP_All_Data5[[#This Row],[Apr 2024 Monthly Rate]]-MPP_All_Data5[[#This Row],[Mar 2024 Monthly Rate]])/MPP_All_Data5[[#This Row],[Mar 2024 Monthly Rate]])</f>
        <v>5.0023633212541357E-2</v>
      </c>
      <c r="U12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2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2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2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2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2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2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25" s="34">
        <f>IF((MPP_All_Data5[[#This Row],[Nov 2024 Monthly Rate]]=""),"",(MPP_All_Data5[[#This Row],[Dec 2024 Monthly Rate]]-MPP_All_Data5[[#This Row],[Nov 2024 Monthly Rate]])/MPP_All_Data5[[#This Row],[Nov 2024 Monthly Rate]])</f>
        <v>4.9966239027683997E-2</v>
      </c>
      <c r="AC12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25" s="34">
        <f>IF((MPP_All_Data5[[#This Row],[Jan 2025 Monthly Rate]]=""),"",(MPP_All_Data5[[#This Row],[Feb 2025 Monthly Rate]]-MPP_All_Data5[[#This Row],[Jan 2025 Monthly Rate]])/MPP_All_Data5[[#This Row],[Jan 2025 Monthly Rate]])</f>
        <v>-0.5</v>
      </c>
      <c r="AE12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2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26" spans="1:32" x14ac:dyDescent="0.3">
      <c r="A126" s="35" t="s">
        <v>121</v>
      </c>
      <c r="B126" s="35" t="s">
        <v>120</v>
      </c>
      <c r="C126" s="35" t="s">
        <v>93</v>
      </c>
      <c r="D126" s="35" t="s">
        <v>456</v>
      </c>
      <c r="E126" s="35" t="s">
        <v>123</v>
      </c>
      <c r="F126" s="35" t="s">
        <v>547</v>
      </c>
      <c r="G126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26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26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26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26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26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26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2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2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2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26" s="36">
        <f>IF((MPP_All_Data5[[#This Row],[Dec 2023 Monthly Rate]]=""),"",(MPP_All_Data5[[#This Row],[Jan 2024 Monthly Rate]]-MPP_All_Data5[[#This Row],[Dec 2023 Monthly Rate]])/MPP_All_Data5[[#This Row],[Dec 2023 Monthly Rate]])</f>
        <v>0.27279999999999999</v>
      </c>
      <c r="R12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26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26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12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2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2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26" s="36">
        <f>IF((MPP_All_Data5[[#This Row],[July 2024 Monthly Rate]]=""),"",(MPP_All_Data5[[#This Row],[Aug 2024 Monthly Rate]]-MPP_All_Data5[[#This Row],[July 2024 Monthly Rate]])/MPP_All_Data5[[#This Row],[July 2024 Monthly Rate]])</f>
        <v>-0.5</v>
      </c>
      <c r="Y12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2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2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26" s="36">
        <f>IF((MPP_All_Data5[[#This Row],[Nov 2024 Monthly Rate]]=""),"",(MPP_All_Data5[[#This Row],[Dec 2024 Monthly Rate]]-MPP_All_Data5[[#This Row],[Nov 2024 Monthly Rate]])/MPP_All_Data5[[#This Row],[Nov 2024 Monthly Rate]])</f>
        <v>5.0031426775612821E-2</v>
      </c>
      <c r="AC12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26" s="36">
        <f>IF((MPP_All_Data5[[#This Row],[Jan 2025 Monthly Rate]]=""),"",(MPP_All_Data5[[#This Row],[Feb 2025 Monthly Rate]]-MPP_All_Data5[[#This Row],[Jan 2025 Monthly Rate]])/MPP_All_Data5[[#This Row],[Jan 2025 Monthly Rate]])</f>
        <v>0.5</v>
      </c>
      <c r="AE12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2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27" spans="1:32" x14ac:dyDescent="0.3">
      <c r="A127" s="21" t="s">
        <v>226</v>
      </c>
      <c r="B127" s="21" t="s">
        <v>225</v>
      </c>
      <c r="C127" s="21" t="s">
        <v>66</v>
      </c>
      <c r="D127" s="21" t="s">
        <v>227</v>
      </c>
      <c r="E127" s="21" t="s">
        <v>219</v>
      </c>
      <c r="F127" s="21" t="s">
        <v>219</v>
      </c>
      <c r="G12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2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27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2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2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27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2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2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2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2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2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2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2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27" s="34">
        <f>IF((MPP_All_Data5[[#This Row],[Mar 2024 Monthly Rate]]=""),"",(MPP_All_Data5[[#This Row],[Apr 2024 Monthly Rate]]-MPP_All_Data5[[#This Row],[Mar 2024 Monthly Rate]])/MPP_All_Data5[[#This Row],[Mar 2024 Monthly Rate]])</f>
        <v>5.0010871928680145E-2</v>
      </c>
      <c r="U12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2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2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27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2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2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2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27" s="34">
        <f>IF((MPP_All_Data5[[#This Row],[Nov 2024 Monthly Rate]]=""),"",(MPP_All_Data5[[#This Row],[Dec 2024 Monthly Rate]]-MPP_All_Data5[[#This Row],[Nov 2024 Monthly Rate]])/MPP_All_Data5[[#This Row],[Nov 2024 Monthly Rate]])</f>
        <v>5.0010354110581898E-2</v>
      </c>
      <c r="AC12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27" s="34">
        <f>IF((MPP_All_Data5[[#This Row],[Jan 2025 Monthly Rate]]=""),"",(MPP_All_Data5[[#This Row],[Feb 2025 Monthly Rate]]-MPP_All_Data5[[#This Row],[Jan 2025 Monthly Rate]])/MPP_All_Data5[[#This Row],[Jan 2025 Monthly Rate]])</f>
        <v>-1</v>
      </c>
      <c r="AE127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27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28" spans="1:32" x14ac:dyDescent="0.3">
      <c r="A128" s="35" t="s">
        <v>214</v>
      </c>
      <c r="B128" s="35" t="s">
        <v>389</v>
      </c>
      <c r="C128" s="35" t="s">
        <v>66</v>
      </c>
      <c r="D128" s="35" t="s">
        <v>163</v>
      </c>
      <c r="E128" s="35" t="s">
        <v>143</v>
      </c>
      <c r="F128" s="35" t="s">
        <v>546</v>
      </c>
      <c r="G12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2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2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28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2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2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28" s="36">
        <f>IF((MPP_All_Data5[[#This Row],[Aug 2023 Monthly Rate]]=""),"",(MPP_All_Data5[[#This Row],[Sep 2023 Monthly Rate]]-MPP_All_Data5[[#This Row],[Aug 2023 Monthly Rate]])/MPP_All_Data5[[#This Row],[Aug 2023 Monthly Rate]])</f>
        <v>-1</v>
      </c>
      <c r="N128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28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28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28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28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28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28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28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28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28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28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28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28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28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28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28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28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28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28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29" spans="1:32" x14ac:dyDescent="0.3">
      <c r="A129" s="21" t="s">
        <v>78</v>
      </c>
      <c r="B129" s="21" t="s">
        <v>257</v>
      </c>
      <c r="C129" s="21" t="s">
        <v>43</v>
      </c>
      <c r="D129" s="21" t="s">
        <v>464</v>
      </c>
      <c r="E129" s="21" t="s">
        <v>465</v>
      </c>
      <c r="F129" s="21" t="s">
        <v>545</v>
      </c>
      <c r="G12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2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29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2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2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2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2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2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29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29" s="34">
        <f>IF((MPP_All_Data5[[#This Row],[Nov 2023 Monthly Rate]]=""),"",(MPP_All_Data5[[#This Row],[Dec 2023 Monthly Rate]]-MPP_All_Data5[[#This Row],[Nov 2023 Monthly Rate]])/MPP_All_Data5[[#This Row],[Nov 2023 Monthly Rate]])</f>
        <v>0.14552785923753667</v>
      </c>
      <c r="Q12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29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29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29" s="34">
        <f>IF((MPP_All_Data5[[#This Row],[Mar 2024 Monthly Rate]]=""),"",(MPP_All_Data5[[#This Row],[Apr 2024 Monthly Rate]]-MPP_All_Data5[[#This Row],[Mar 2024 Monthly Rate]])/MPP_All_Data5[[#This Row],[Mar 2024 Monthly Rate]])</f>
        <v>0.05</v>
      </c>
      <c r="U129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29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29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29" s="34">
        <f>IF((MPP_All_Data5[[#This Row],[July 2024 Monthly Rate]]=""),"",(MPP_All_Data5[[#This Row],[Aug 2024 Monthly Rate]]-MPP_All_Data5[[#This Row],[July 2024 Monthly Rate]])/MPP_All_Data5[[#This Row],[July 2024 Monthly Rate]])</f>
        <v>1.8361904761904763E-2</v>
      </c>
      <c r="Y12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2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2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29" s="34">
        <f>IF((MPP_All_Data5[[#This Row],[Nov 2024 Monthly Rate]]=""),"",(MPP_All_Data5[[#This Row],[Dec 2024 Monthly Rate]]-MPP_All_Data5[[#This Row],[Nov 2024 Monthly Rate]])/MPP_All_Data5[[#This Row],[Nov 2024 Monthly Rate]])</f>
        <v>4.9977554990273829E-2</v>
      </c>
      <c r="AC129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29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29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29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30" spans="1:32" x14ac:dyDescent="0.3">
      <c r="A130" s="35" t="s">
        <v>390</v>
      </c>
      <c r="B130" s="35" t="s">
        <v>391</v>
      </c>
      <c r="C130" s="35" t="s">
        <v>43</v>
      </c>
      <c r="D130" s="35" t="s">
        <v>429</v>
      </c>
      <c r="E130" s="35" t="s">
        <v>161</v>
      </c>
      <c r="F130" s="35" t="s">
        <v>546</v>
      </c>
      <c r="G13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3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3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3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30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3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3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3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3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3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3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3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3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30" s="36">
        <f>IF((MPP_All_Data5[[#This Row],[Mar 2024 Monthly Rate]]=""),"",(MPP_All_Data5[[#This Row],[Apr 2024 Monthly Rate]]-MPP_All_Data5[[#This Row],[Mar 2024 Monthly Rate]])/MPP_All_Data5[[#This Row],[Mar 2024 Monthly Rate]])</f>
        <v>5.0038823224915881E-2</v>
      </c>
      <c r="U130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3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30" s="36">
        <f>IF((MPP_All_Data5[[#This Row],[June 2024 Monthly Rate]]=""),"",(MPP_All_Data5[[#This Row],[July 2024 Monthly Rate]]-MPP_All_Data5[[#This Row],[June 2024 Monthly Rate]])/MPP_All_Data5[[#This Row],[June 2024 Monthly Rate]])</f>
        <v>-1</v>
      </c>
      <c r="X130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30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30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30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30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30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30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30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30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31" spans="1:32" x14ac:dyDescent="0.3">
      <c r="A131" s="21" t="s">
        <v>100</v>
      </c>
      <c r="B131" s="21" t="s">
        <v>99</v>
      </c>
      <c r="C131" s="21" t="s">
        <v>93</v>
      </c>
      <c r="D131" s="21" t="s">
        <v>101</v>
      </c>
      <c r="E131" s="21" t="s">
        <v>70</v>
      </c>
      <c r="F131" s="21" t="s">
        <v>547</v>
      </c>
      <c r="G131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31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31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31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31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31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31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31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31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31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31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31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31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31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13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31" s="34">
        <f>IF((MPP_All_Data5[[#This Row],[May 2024 Monthly Rate]]=""),"",(MPP_All_Data5[[#This Row],[June 2024 Monthly Rate]]-MPP_All_Data5[[#This Row],[May 2024 Monthly Rate]])/MPP_All_Data5[[#This Row],[May 2024 Monthly Rate]])</f>
        <v>0.05</v>
      </c>
      <c r="W13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3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3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3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3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31" s="34">
        <f>IF((MPP_All_Data5[[#This Row],[Nov 2024 Monthly Rate]]=""),"",(MPP_All_Data5[[#This Row],[Dec 2024 Monthly Rate]]-MPP_All_Data5[[#This Row],[Nov 2024 Monthly Rate]])/MPP_All_Data5[[#This Row],[Nov 2024 Monthly Rate]])</f>
        <v>4.9963369963369961E-2</v>
      </c>
      <c r="AC13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3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3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3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32" spans="1:32" x14ac:dyDescent="0.3">
      <c r="A132" s="35" t="s">
        <v>63</v>
      </c>
      <c r="B132" s="35" t="s">
        <v>62</v>
      </c>
      <c r="C132" s="35" t="s">
        <v>66</v>
      </c>
      <c r="D132" s="35" t="s">
        <v>430</v>
      </c>
      <c r="E132" s="35" t="s">
        <v>438</v>
      </c>
      <c r="F132" s="35" t="s">
        <v>547</v>
      </c>
      <c r="G13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3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32" s="36">
        <f>IF((MPP_All_Data5[[#This Row],[Apr 2023 Monthly Rate]]=""),"",(MPP_All_Data5[[#This Row],[May 2023 Monthly Rate]]-MPP_All_Data5[[#This Row],[Apr 2023 Monthly Rate]])/MPP_All_Data5[[#This Row],[Apr 2023 Monthly Rate]])</f>
        <v>7.592686642965972E-2</v>
      </c>
      <c r="J13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3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3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32" s="36">
        <f>IF((MPP_All_Data5[[#This Row],[Aug 2023 Monthly Rate]]=""),"",(MPP_All_Data5[[#This Row],[Sep 2023 Monthly Rate]]-MPP_All_Data5[[#This Row],[Aug 2023 Monthly Rate]])/MPP_All_Data5[[#This Row],[Aug 2023 Monthly Rate]])</f>
        <v>0.32664621194241206</v>
      </c>
      <c r="N13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3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3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3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3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3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32" s="36">
        <f>IF((MPP_All_Data5[[#This Row],[Mar 2024 Monthly Rate]]=""),"",(MPP_All_Data5[[#This Row],[Apr 2024 Monthly Rate]]-MPP_All_Data5[[#This Row],[Mar 2024 Monthly Rate]])/MPP_All_Data5[[#This Row],[Mar 2024 Monthly Rate]])</f>
        <v>4.999110478562533E-2</v>
      </c>
      <c r="U13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3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3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3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3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3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3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32" s="36">
        <f>IF((MPP_All_Data5[[#This Row],[Nov 2024 Monthly Rate]]=""),"",(MPP_All_Data5[[#This Row],[Dec 2024 Monthly Rate]]-MPP_All_Data5[[#This Row],[Nov 2024 Monthly Rate]])/MPP_All_Data5[[#This Row],[Nov 2024 Monthly Rate]])</f>
        <v>4.9983056590986105E-2</v>
      </c>
      <c r="AC13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3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3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3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33" spans="1:32" x14ac:dyDescent="0.3">
      <c r="A133" s="21" t="s">
        <v>392</v>
      </c>
      <c r="B133" s="21" t="s">
        <v>393</v>
      </c>
      <c r="C133" s="21" t="s">
        <v>66</v>
      </c>
      <c r="D133" s="21" t="s">
        <v>431</v>
      </c>
      <c r="E133" s="21" t="s">
        <v>139</v>
      </c>
      <c r="F133" s="21" t="s">
        <v>546</v>
      </c>
      <c r="G13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3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3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3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3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3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3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3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33" s="34">
        <f>IF((MPP_All_Data5[[#This Row],[Oct 2023 Monthly Rate]]=""),"",(MPP_All_Data5[[#This Row],[Nov 2023 Monthly Rate]]-MPP_All_Data5[[#This Row],[Oct 2023 Monthly Rate]])/MPP_All_Data5[[#This Row],[Oct 2023 Monthly Rate]])</f>
        <v>-1</v>
      </c>
      <c r="P133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33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33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33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33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33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33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33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33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33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33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33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33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33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33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33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33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34" spans="1:32" x14ac:dyDescent="0.3">
      <c r="A134" s="35" t="s">
        <v>229</v>
      </c>
      <c r="B134" s="35" t="s">
        <v>228</v>
      </c>
      <c r="C134" s="35" t="s">
        <v>66</v>
      </c>
      <c r="D134" s="35" t="s">
        <v>230</v>
      </c>
      <c r="E134" s="35" t="s">
        <v>219</v>
      </c>
      <c r="F134" s="35" t="s">
        <v>219</v>
      </c>
      <c r="G13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3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3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3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3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3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34" s="36">
        <f>IF((MPP_All_Data5[[#This Row],[Aug 2023 Monthly Rate]]=""),"",(MPP_All_Data5[[#This Row],[Sep 2023 Monthly Rate]]-MPP_All_Data5[[#This Row],[Aug 2023 Monthly Rate]])/MPP_All_Data5[[#This Row],[Aug 2023 Monthly Rate]])</f>
        <v>8.5822216975563692E-2</v>
      </c>
      <c r="N13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3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3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3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3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3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34" s="36">
        <f>IF((MPP_All_Data5[[#This Row],[Mar 2024 Monthly Rate]]=""),"",(MPP_All_Data5[[#This Row],[Apr 2024 Monthly Rate]]-MPP_All_Data5[[#This Row],[Mar 2024 Monthly Rate]])/MPP_All_Data5[[#This Row],[Mar 2024 Monthly Rate]])</f>
        <v>5.0010871928680145E-2</v>
      </c>
      <c r="U13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3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3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3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3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3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3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34" s="36">
        <f>IF((MPP_All_Data5[[#This Row],[Nov 2024 Monthly Rate]]=""),"",(MPP_All_Data5[[#This Row],[Dec 2024 Monthly Rate]]-MPP_All_Data5[[#This Row],[Nov 2024 Monthly Rate]])/MPP_All_Data5[[#This Row],[Nov 2024 Monthly Rate]])</f>
        <v>5.0010354110581898E-2</v>
      </c>
      <c r="AC13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3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3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3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35" spans="1:32" x14ac:dyDescent="0.3">
      <c r="A135" s="21" t="s">
        <v>92</v>
      </c>
      <c r="B135" s="21" t="s">
        <v>91</v>
      </c>
      <c r="C135" s="21" t="s">
        <v>93</v>
      </c>
      <c r="D135" s="21" t="s">
        <v>94</v>
      </c>
      <c r="E135" s="21" t="s">
        <v>95</v>
      </c>
      <c r="F135" s="21" t="s">
        <v>547</v>
      </c>
      <c r="G13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3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3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3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3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3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3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3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3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3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3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3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3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35" s="34">
        <f>IF((MPP_All_Data5[[#This Row],[Mar 2024 Monthly Rate]]=""),"",(MPP_All_Data5[[#This Row],[Apr 2024 Monthly Rate]]-MPP_All_Data5[[#This Row],[Mar 2024 Monthly Rate]])/MPP_All_Data5[[#This Row],[Mar 2024 Monthly Rate]])</f>
        <v>5.0052926054740661E-2</v>
      </c>
      <c r="U13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3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3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3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3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3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3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35" s="34">
        <f>IF((MPP_All_Data5[[#This Row],[Nov 2024 Monthly Rate]]=""),"",(MPP_All_Data5[[#This Row],[Dec 2024 Monthly Rate]]-MPP_All_Data5[[#This Row],[Nov 2024 Monthly Rate]])/MPP_All_Data5[[#This Row],[Nov 2024 Monthly Rate]])</f>
        <v>4.997119815668203E-2</v>
      </c>
      <c r="AC13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3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3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3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36" spans="1:32" x14ac:dyDescent="0.3">
      <c r="A136" s="35" t="s">
        <v>145</v>
      </c>
      <c r="B136" s="35" t="s">
        <v>144</v>
      </c>
      <c r="C136" s="35" t="s">
        <v>462</v>
      </c>
      <c r="D136" s="35" t="s">
        <v>511</v>
      </c>
      <c r="E136" s="35" t="s">
        <v>146</v>
      </c>
      <c r="F136" s="35" t="s">
        <v>546</v>
      </c>
      <c r="G136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36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36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36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36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36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36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3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3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3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36" s="36">
        <f>IF((MPP_All_Data5[[#This Row],[Dec 2023 Monthly Rate]]=""),"",(MPP_All_Data5[[#This Row],[Jan 2024 Monthly Rate]]-MPP_All_Data5[[#This Row],[Dec 2023 Monthly Rate]])/MPP_All_Data5[[#This Row],[Dec 2023 Monthly Rate]])</f>
        <v>1.8567433188315725E-2</v>
      </c>
      <c r="R13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36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36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13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3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3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3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3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36" s="36">
        <f>IF((MPP_All_Data5[[#This Row],[Sep 2024 Monthly Rate]]=""),"",(MPP_All_Data5[[#This Row],[Oct 2024 Monthly Rate]]-MPP_All_Data5[[#This Row],[Sep 2024 Monthly Rate]])/MPP_All_Data5[[#This Row],[Sep 2024 Monthly Rate]])</f>
        <v>0.14407749218213714</v>
      </c>
      <c r="AA13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36" s="36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13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3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3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3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37" spans="1:32" x14ac:dyDescent="0.3">
      <c r="A137" s="21" t="s">
        <v>239</v>
      </c>
      <c r="B137" s="21" t="s">
        <v>238</v>
      </c>
      <c r="C137" s="21" t="s">
        <v>66</v>
      </c>
      <c r="D137" s="21" t="s">
        <v>240</v>
      </c>
      <c r="E137" s="21" t="s">
        <v>437</v>
      </c>
      <c r="F137" s="21" t="s">
        <v>548</v>
      </c>
      <c r="G137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37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37" s="34">
        <f>IF((MPP_All_Data5[[#This Row],[Apr 2023 Monthly Rate]]=""),"",(MPP_All_Data5[[#This Row],[May 2023 Monthly Rate]]-MPP_All_Data5[[#This Row],[Apr 2023 Monthly Rate]])/MPP_All_Data5[[#This Row],[Apr 2023 Monthly Rate]])</f>
        <v>5.2446233178216575E-2</v>
      </c>
      <c r="J137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37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37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37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37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37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37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37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37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37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37" s="34">
        <f>IF((MPP_All_Data5[[#This Row],[Mar 2024 Monthly Rate]]=""),"",(MPP_All_Data5[[#This Row],[Apr 2024 Monthly Rate]]-MPP_All_Data5[[#This Row],[Mar 2024 Monthly Rate]])/MPP_All_Data5[[#This Row],[Mar 2024 Monthly Rate]])</f>
        <v>4.9952198852772467E-2</v>
      </c>
      <c r="U137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37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37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37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37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3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3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37" s="34">
        <f>IF((MPP_All_Data5[[#This Row],[Nov 2024 Monthly Rate]]=""),"",(MPP_All_Data5[[#This Row],[Dec 2024 Monthly Rate]]-MPP_All_Data5[[#This Row],[Nov 2024 Monthly Rate]])/MPP_All_Data5[[#This Row],[Nov 2024 Monthly Rate]])</f>
        <v>4.9965854768950602E-2</v>
      </c>
      <c r="AC13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37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37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37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38" spans="1:32" x14ac:dyDescent="0.3">
      <c r="A138" s="35" t="s">
        <v>239</v>
      </c>
      <c r="B138" s="35" t="s">
        <v>238</v>
      </c>
      <c r="C138" s="35" t="s">
        <v>66</v>
      </c>
      <c r="D138" s="35" t="s">
        <v>484</v>
      </c>
      <c r="E138" s="35" t="s">
        <v>500</v>
      </c>
      <c r="F138" s="35" t="s">
        <v>548</v>
      </c>
      <c r="G138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38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38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38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38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38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38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38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38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38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38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38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38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38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38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38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3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3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3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3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3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38" s="36">
        <f>IF((MPP_All_Data5[[#This Row],[Nov 2024 Monthly Rate]]=""),"",(MPP_All_Data5[[#This Row],[Dec 2024 Monthly Rate]]-MPP_All_Data5[[#This Row],[Nov 2024 Monthly Rate]])/MPP_All_Data5[[#This Row],[Nov 2024 Monthly Rate]])</f>
        <v>0</v>
      </c>
      <c r="AC13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3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3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3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39" spans="1:32" x14ac:dyDescent="0.3">
      <c r="A139" s="21" t="s">
        <v>394</v>
      </c>
      <c r="B139" s="21" t="s">
        <v>395</v>
      </c>
      <c r="C139" s="21" t="s">
        <v>43</v>
      </c>
      <c r="D139" s="21" t="s">
        <v>432</v>
      </c>
      <c r="E139" s="21" t="s">
        <v>139</v>
      </c>
      <c r="F139" s="21" t="s">
        <v>546</v>
      </c>
      <c r="G139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39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39" s="34">
        <f>IF((MPP_All_Data5[[#This Row],[Apr 2023 Monthly Rate]]=""),"",(MPP_All_Data5[[#This Row],[May 2023 Monthly Rate]]-MPP_All_Data5[[#This Row],[Apr 2023 Monthly Rate]])/MPP_All_Data5[[#This Row],[Apr 2023 Monthly Rate]])</f>
        <v>0.10277348635327006</v>
      </c>
      <c r="J139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39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39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39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39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39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39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39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39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39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39" s="34">
        <f>IF((MPP_All_Data5[[#This Row],[Mar 2024 Monthly Rate]]=""),"",(MPP_All_Data5[[#This Row],[Apr 2024 Monthly Rate]]-MPP_All_Data5[[#This Row],[Mar 2024 Monthly Rate]])/MPP_All_Data5[[#This Row],[Mar 2024 Monthly Rate]])</f>
        <v>5.0033355570380252E-2</v>
      </c>
      <c r="U139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39" s="34">
        <f>IF((MPP_All_Data5[[#This Row],[May 2024 Monthly Rate]]=""),"",(MPP_All_Data5[[#This Row],[June 2024 Monthly Rate]]-MPP_All_Data5[[#This Row],[May 2024 Monthly Rate]])/MPP_All_Data5[[#This Row],[May 2024 Monthly Rate]])</f>
        <v>-1</v>
      </c>
      <c r="W139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39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39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39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39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39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39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39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39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39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40" spans="1:32" x14ac:dyDescent="0.3">
      <c r="A140" s="35" t="s">
        <v>119</v>
      </c>
      <c r="B140" s="35" t="s">
        <v>263</v>
      </c>
      <c r="C140" s="35" t="s">
        <v>462</v>
      </c>
      <c r="D140" s="35" t="s">
        <v>466</v>
      </c>
      <c r="E140" s="35" t="s">
        <v>467</v>
      </c>
      <c r="F140" s="35" t="s">
        <v>545</v>
      </c>
      <c r="G140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40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40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40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40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4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4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4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4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4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40" s="36">
        <f>IF((MPP_All_Data5[[#This Row],[Dec 2023 Monthly Rate]]=""),"",(MPP_All_Data5[[#This Row],[Jan 2024 Monthly Rate]]-MPP_All_Data5[[#This Row],[Dec 2023 Monthly Rate]])/MPP_All_Data5[[#This Row],[Dec 2023 Monthly Rate]])</f>
        <v>0.56731905950348094</v>
      </c>
      <c r="R14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4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40" s="36">
        <f>IF((MPP_All_Data5[[#This Row],[Mar 2024 Monthly Rate]]=""),"",(MPP_All_Data5[[#This Row],[Apr 2024 Monthly Rate]]-MPP_All_Data5[[#This Row],[Mar 2024 Monthly Rate]])/MPP_All_Data5[[#This Row],[Mar 2024 Monthly Rate]])</f>
        <v>5.0033523298692588E-2</v>
      </c>
      <c r="U140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4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40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4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4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4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0" s="36">
        <f>IF((MPP_All_Data5[[#This Row],[Nov 2024 Monthly Rate]]=""),"",(MPP_All_Data5[[#This Row],[Dec 2024 Monthly Rate]]-MPP_All_Data5[[#This Row],[Nov 2024 Monthly Rate]])/MPP_All_Data5[[#This Row],[Nov 2024 Monthly Rate]])</f>
        <v>4.9964083326682097E-2</v>
      </c>
      <c r="AC14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1" spans="1:32" x14ac:dyDescent="0.3">
      <c r="A141" s="21" t="s">
        <v>25</v>
      </c>
      <c r="B141" s="21" t="s">
        <v>24</v>
      </c>
      <c r="C141" s="21" t="s">
        <v>7</v>
      </c>
      <c r="D141" s="21" t="s">
        <v>7</v>
      </c>
      <c r="E141" s="21" t="s">
        <v>27</v>
      </c>
      <c r="F141" s="21" t="s">
        <v>547</v>
      </c>
      <c r="G141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41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41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41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41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41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41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41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41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41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41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41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41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41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41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41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41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41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41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41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41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41" s="34">
        <f>IF((MPP_All_Data5[[#This Row],[Nov 2024 Monthly Rate]]=""),"",(MPP_All_Data5[[#This Row],[Dec 2024 Monthly Rate]]-MPP_All_Data5[[#This Row],[Nov 2024 Monthly Rate]])/MPP_All_Data5[[#This Row],[Nov 2024 Monthly Rate]])</f>
        <v>0</v>
      </c>
      <c r="AC14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2" spans="1:32" x14ac:dyDescent="0.3">
      <c r="A142" s="35" t="s">
        <v>25</v>
      </c>
      <c r="B142" s="35" t="s">
        <v>24</v>
      </c>
      <c r="C142" s="35" t="s">
        <v>7</v>
      </c>
      <c r="D142" s="35" t="s">
        <v>26</v>
      </c>
      <c r="E142" s="35" t="s">
        <v>27</v>
      </c>
      <c r="F142" s="35" t="s">
        <v>547</v>
      </c>
      <c r="G142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42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42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42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42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42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4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4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4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4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4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4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4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42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14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4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4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4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4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4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2" s="36">
        <f>IF((MPP_All_Data5[[#This Row],[Nov 2024 Monthly Rate]]=""),"",(MPP_All_Data5[[#This Row],[Dec 2024 Monthly Rate]]-MPP_All_Data5[[#This Row],[Nov 2024 Monthly Rate]])/MPP_All_Data5[[#This Row],[Nov 2024 Monthly Rate]])</f>
        <v>5.0030769230769233E-2</v>
      </c>
      <c r="AC14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3" spans="1:32" x14ac:dyDescent="0.3">
      <c r="A143" s="21" t="s">
        <v>57</v>
      </c>
      <c r="B143" s="21" t="s">
        <v>56</v>
      </c>
      <c r="C143" s="21" t="s">
        <v>43</v>
      </c>
      <c r="D143" s="21" t="s">
        <v>58</v>
      </c>
      <c r="E143" s="21" t="s">
        <v>9</v>
      </c>
      <c r="F143" s="21" t="s">
        <v>547</v>
      </c>
      <c r="G14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4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4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4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4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4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4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43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4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4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4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4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4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43" s="34">
        <f>IF((MPP_All_Data5[[#This Row],[Mar 2024 Monthly Rate]]=""),"",(MPP_All_Data5[[#This Row],[Apr 2024 Monthly Rate]]-MPP_All_Data5[[#This Row],[Mar 2024 Monthly Rate]])/MPP_All_Data5[[#This Row],[Mar 2024 Monthly Rate]])</f>
        <v>5.002578648788035E-2</v>
      </c>
      <c r="U143" s="34">
        <f>IF((MPP_All_Data5[[#This Row],[Apr 2024 Monthly Rate]]=""),"",(MPP_All_Data5[[#This Row],[May 2024 Monthly Rate]]-MPP_All_Data5[[#This Row],[Apr 2024 Monthly Rate]])/MPP_All_Data5[[#This Row],[Apr 2024 Monthly Rate]])</f>
        <v>0.2</v>
      </c>
      <c r="V14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4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4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43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43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3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3" s="34">
        <f>IF((MPP_All_Data5[[#This Row],[Nov 2024 Monthly Rate]]=""),"",(MPP_All_Data5[[#This Row],[Dec 2024 Monthly Rate]]-MPP_All_Data5[[#This Row],[Nov 2024 Monthly Rate]])/MPP_All_Data5[[#This Row],[Nov 2024 Monthly Rate]])</f>
        <v>5.0016371971185331E-2</v>
      </c>
      <c r="AC143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3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3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3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4" spans="1:32" x14ac:dyDescent="0.3">
      <c r="A144" s="35" t="s">
        <v>325</v>
      </c>
      <c r="B144" s="35" t="s">
        <v>324</v>
      </c>
      <c r="C144" s="35" t="s">
        <v>66</v>
      </c>
      <c r="D144" s="35" t="s">
        <v>326</v>
      </c>
      <c r="E144" s="35" t="s">
        <v>319</v>
      </c>
      <c r="F144" s="35" t="s">
        <v>548</v>
      </c>
      <c r="G144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44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44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44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44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44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44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44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44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44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44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44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44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44" s="36">
        <f>IF((MPP_All_Data5[[#This Row],[Mar 2024 Monthly Rate]]=""),"",(MPP_All_Data5[[#This Row],[Apr 2024 Monthly Rate]]-MPP_All_Data5[[#This Row],[Mar 2024 Monthly Rate]])/MPP_All_Data5[[#This Row],[Mar 2024 Monthly Rate]])</f>
        <v>5.0012790995139424E-2</v>
      </c>
      <c r="U14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4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4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4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4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4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4" s="36">
        <f>IF((MPP_All_Data5[[#This Row],[Nov 2024 Monthly Rate]]=""),"",(MPP_All_Data5[[#This Row],[Dec 2024 Monthly Rate]]-MPP_All_Data5[[#This Row],[Nov 2024 Monthly Rate]])/MPP_All_Data5[[#This Row],[Nov 2024 Monthly Rate]])</f>
        <v>4.9945182117188451E-2</v>
      </c>
      <c r="AC14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5" spans="1:32" x14ac:dyDescent="0.3">
      <c r="A145" s="21" t="s">
        <v>15</v>
      </c>
      <c r="B145" s="21" t="s">
        <v>14</v>
      </c>
      <c r="C145" s="21" t="s">
        <v>7</v>
      </c>
      <c r="D145" s="21" t="s">
        <v>16</v>
      </c>
      <c r="E145" s="21" t="s">
        <v>17</v>
      </c>
      <c r="F145" s="21" t="s">
        <v>547</v>
      </c>
      <c r="G145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45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45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45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45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4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4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4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4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4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4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4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4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45" s="34">
        <f>IF((MPP_All_Data5[[#This Row],[Mar 2024 Monthly Rate]]=""),"",(MPP_All_Data5[[#This Row],[Apr 2024 Monthly Rate]]-MPP_All_Data5[[#This Row],[Mar 2024 Monthly Rate]])/MPP_All_Data5[[#This Row],[Mar 2024 Monthly Rate]])</f>
        <v>4.9994220321350133E-2</v>
      </c>
      <c r="U14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4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4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4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4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4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5" s="34">
        <f>IF((MPP_All_Data5[[#This Row],[Nov 2024 Monthly Rate]]=""),"",(MPP_All_Data5[[#This Row],[Dec 2024 Monthly Rate]]-MPP_All_Data5[[#This Row],[Nov 2024 Monthly Rate]])/MPP_All_Data5[[#This Row],[Nov 2024 Monthly Rate]])</f>
        <v>4.998073429845324E-2</v>
      </c>
      <c r="AC145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6" spans="1:32" x14ac:dyDescent="0.3">
      <c r="A146" s="35" t="s">
        <v>117</v>
      </c>
      <c r="B146" s="35" t="s">
        <v>116</v>
      </c>
      <c r="C146" s="35" t="s">
        <v>93</v>
      </c>
      <c r="D146" s="35" t="s">
        <v>433</v>
      </c>
      <c r="E146" s="35" t="s">
        <v>9</v>
      </c>
      <c r="F146" s="35" t="s">
        <v>547</v>
      </c>
      <c r="G146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46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46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46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4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46" s="36">
        <f>IF((MPP_All_Data5[[#This Row],[July 2023 Monthly Rate]]=""),"",(MPP_All_Data5[[#This Row],[Aug 2023 Monthly Rate]]-MPP_All_Data5[[#This Row],[July 2023 Monthly Rate]])/MPP_All_Data5[[#This Row],[July 2023 Monthly Rate]])</f>
        <v>5.0131004366812226E-2</v>
      </c>
      <c r="M14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4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4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4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46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46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46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46" s="36">
        <f>IF((MPP_All_Data5[[#This Row],[Mar 2024 Monthly Rate]]=""),"",(MPP_All_Data5[[#This Row],[Apr 2024 Monthly Rate]]-MPP_All_Data5[[#This Row],[Mar 2024 Monthly Rate]])/MPP_All_Data5[[#This Row],[Mar 2024 Monthly Rate]])</f>
        <v>5.0066533599467729E-2</v>
      </c>
      <c r="U146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46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46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46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46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46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6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6" s="36">
        <f>IF((MPP_All_Data5[[#This Row],[Nov 2024 Monthly Rate]]=""),"",(MPP_All_Data5[[#This Row],[Dec 2024 Monthly Rate]]-MPP_All_Data5[[#This Row],[Nov 2024 Monthly Rate]])/MPP_All_Data5[[#This Row],[Nov 2024 Monthly Rate]])</f>
        <v>5.0055441153175985E-2</v>
      </c>
      <c r="AC146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6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6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6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7" spans="1:32" x14ac:dyDescent="0.3">
      <c r="A147" s="21" t="s">
        <v>226</v>
      </c>
      <c r="B147" s="21" t="s">
        <v>505</v>
      </c>
      <c r="C147" s="21" t="s">
        <v>7</v>
      </c>
      <c r="D147" s="21" t="s">
        <v>507</v>
      </c>
      <c r="E147" s="21" t="s">
        <v>234</v>
      </c>
      <c r="F147" s="21" t="s">
        <v>549</v>
      </c>
      <c r="G147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47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47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47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47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47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47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47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47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47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47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47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47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47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47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47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47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47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47" s="34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47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7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7" s="34">
        <f>IF((MPP_All_Data5[[#This Row],[Nov 2024 Monthly Rate]]=""),"",(MPP_All_Data5[[#This Row],[Dec 2024 Monthly Rate]]-MPP_All_Data5[[#This Row],[Nov 2024 Monthly Rate]])/MPP_All_Data5[[#This Row],[Nov 2024 Monthly Rate]])</f>
        <v>0</v>
      </c>
      <c r="AC147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7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7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7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8" spans="1:32" x14ac:dyDescent="0.3">
      <c r="A148" s="35" t="s">
        <v>279</v>
      </c>
      <c r="B148" s="35" t="s">
        <v>278</v>
      </c>
      <c r="C148" s="35" t="s">
        <v>66</v>
      </c>
      <c r="D148" s="35" t="s">
        <v>280</v>
      </c>
      <c r="E148" s="35" t="s">
        <v>281</v>
      </c>
      <c r="F148" s="35" t="s">
        <v>545</v>
      </c>
      <c r="G148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48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48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48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48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48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48" s="36">
        <f>IF((MPP_All_Data5[[#This Row],[Aug 2023 Monthly Rate]]=""),"",(MPP_All_Data5[[#This Row],[Sep 2023 Monthly Rate]]-MPP_All_Data5[[#This Row],[Aug 2023 Monthly Rate]])/MPP_All_Data5[[#This Row],[Aug 2023 Monthly Rate]])</f>
        <v>0.12501465931746217</v>
      </c>
      <c r="N148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48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48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48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48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48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48" s="36">
        <f>IF((MPP_All_Data5[[#This Row],[Mar 2024 Monthly Rate]]=""),"",(MPP_All_Data5[[#This Row],[Apr 2024 Monthly Rate]]-MPP_All_Data5[[#This Row],[Mar 2024 Monthly Rate]])/MPP_All_Data5[[#This Row],[Mar 2024 Monthly Rate]])</f>
        <v>-6.6715313249244235E-2</v>
      </c>
      <c r="U148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48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48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48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48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48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8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8" s="36">
        <f>IF((MPP_All_Data5[[#This Row],[Nov 2024 Monthly Rate]]=""),"",(MPP_All_Data5[[#This Row],[Dec 2024 Monthly Rate]]-MPP_All_Data5[[#This Row],[Nov 2024 Monthly Rate]])/MPP_All_Data5[[#This Row],[Nov 2024 Monthly Rate]])</f>
        <v>5.0039093041438623E-2</v>
      </c>
      <c r="AC148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8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48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8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49" spans="1:32" x14ac:dyDescent="0.3">
      <c r="A149" s="21" t="s">
        <v>496</v>
      </c>
      <c r="B149" s="21" t="s">
        <v>497</v>
      </c>
      <c r="C149" s="21" t="s">
        <v>93</v>
      </c>
      <c r="D149" s="21" t="s">
        <v>498</v>
      </c>
      <c r="E149" s="21" t="s">
        <v>273</v>
      </c>
      <c r="F149" s="21" t="s">
        <v>545</v>
      </c>
      <c r="G149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49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49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49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49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49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49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49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49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49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49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49" s="34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49" s="34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49" s="34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49" s="34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49" s="34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49" s="34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49" s="34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49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49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49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49" s="34">
        <f>IF((MPP_All_Data5[[#This Row],[Nov 2024 Monthly Rate]]=""),"",(MPP_All_Data5[[#This Row],[Dec 2024 Monthly Rate]]-MPP_All_Data5[[#This Row],[Nov 2024 Monthly Rate]])/MPP_All_Data5[[#This Row],[Nov 2024 Monthly Rate]])</f>
        <v>0</v>
      </c>
      <c r="AC149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49" s="34">
        <f>IF((MPP_All_Data5[[#This Row],[Jan 2025 Monthly Rate]]=""),"",(MPP_All_Data5[[#This Row],[Feb 2025 Monthly Rate]]-MPP_All_Data5[[#This Row],[Jan 2025 Monthly Rate]])/MPP_All_Data5[[#This Row],[Jan 2025 Monthly Rate]])</f>
        <v>5.0666666666666665E-2</v>
      </c>
      <c r="AE149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49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50" spans="1:32" x14ac:dyDescent="0.3">
      <c r="A150" s="35" t="s">
        <v>60</v>
      </c>
      <c r="B150" s="35" t="s">
        <v>59</v>
      </c>
      <c r="C150" s="35" t="s">
        <v>43</v>
      </c>
      <c r="D150" s="35" t="s">
        <v>61</v>
      </c>
      <c r="E150" s="35" t="s">
        <v>21</v>
      </c>
      <c r="F150" s="35" t="s">
        <v>547</v>
      </c>
      <c r="G150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50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50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50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50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50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50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50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50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50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50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50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50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50" s="36">
        <f>IF((MPP_All_Data5[[#This Row],[Mar 2024 Monthly Rate]]=""),"",(MPP_All_Data5[[#This Row],[Apr 2024 Monthly Rate]]-MPP_All_Data5[[#This Row],[Mar 2024 Monthly Rate]])/MPP_All_Data5[[#This Row],[Mar 2024 Monthly Rate]])</f>
        <v>0</v>
      </c>
      <c r="U150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50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50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50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50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50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50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50" s="36">
        <f>IF((MPP_All_Data5[[#This Row],[Nov 2024 Monthly Rate]]=""),"",(MPP_All_Data5[[#This Row],[Dec 2024 Monthly Rate]]-MPP_All_Data5[[#This Row],[Nov 2024 Monthly Rate]])/MPP_All_Data5[[#This Row],[Nov 2024 Monthly Rate]])</f>
        <v>4.9991668055324109E-2</v>
      </c>
      <c r="AC150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50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50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50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51" spans="1:32" x14ac:dyDescent="0.3">
      <c r="A151" s="21" t="s">
        <v>311</v>
      </c>
      <c r="B151" s="21" t="s">
        <v>310</v>
      </c>
      <c r="C151" s="21" t="s">
        <v>93</v>
      </c>
      <c r="D151" s="21" t="s">
        <v>312</v>
      </c>
      <c r="E151" s="21" t="s">
        <v>313</v>
      </c>
      <c r="F151" s="21" t="s">
        <v>545</v>
      </c>
      <c r="G151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51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51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51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51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51" s="34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51" s="34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51" s="34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51" s="34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51" s="34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51" s="34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51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51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51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151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51" s="34">
        <f>IF((MPP_All_Data5[[#This Row],[May 2024 Monthly Rate]]=""),"",(MPP_All_Data5[[#This Row],[June 2024 Monthly Rate]]-MPP_All_Data5[[#This Row],[May 2024 Monthly Rate]])/MPP_All_Data5[[#This Row],[May 2024 Monthly Rate]])</f>
        <v>5.0055617352614018E-2</v>
      </c>
      <c r="W151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51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51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51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51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51" s="34">
        <f>IF((MPP_All_Data5[[#This Row],[Nov 2024 Monthly Rate]]=""),"",(MPP_All_Data5[[#This Row],[Dec 2024 Monthly Rate]]-MPP_All_Data5[[#This Row],[Nov 2024 Monthly Rate]])/MPP_All_Data5[[#This Row],[Nov 2024 Monthly Rate]])</f>
        <v>4.9939467312348669E-2</v>
      </c>
      <c r="AC151" s="34">
        <f>IF((MPP_All_Data5[[#This Row],[Dec 2024 Monthly Rate]]=""),"",(MPP_All_Data5[[#This Row],[Jan 2025 Monthly Rate]]-MPP_All_Data5[[#This Row],[Dec 2024 Monthly Rate]])/MPP_All_Data5[[#This Row],[Dec 2024 Monthly Rate]])</f>
        <v>0</v>
      </c>
      <c r="AD151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51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51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52" spans="1:32" x14ac:dyDescent="0.3">
      <c r="A152" s="35" t="s">
        <v>33</v>
      </c>
      <c r="B152" s="35" t="s">
        <v>32</v>
      </c>
      <c r="C152" s="35" t="s">
        <v>7</v>
      </c>
      <c r="D152" s="35" t="s">
        <v>434</v>
      </c>
      <c r="E152" s="35" t="s">
        <v>34</v>
      </c>
      <c r="F152" s="35" t="s">
        <v>547</v>
      </c>
      <c r="G152" s="36">
        <f>IF((MPP_All_Data5[[#This Row],[Feb 2023 Monthly Rate]]=""),"",(MPP_All_Data5[[#This Row],[Mar 2023 Monthly Rate]]-MPP_All_Data5[[#This Row],[Feb 2023 Monthly Rate]])/MPP_All_Data5[[#This Row],[Feb 2023 Monthly Rate]])</f>
        <v>0</v>
      </c>
      <c r="H152" s="36">
        <f>IF((MPP_All_Data5[[#This Row],[Mar 2023 Monthly Rate]]=""),"",(MPP_All_Data5[[#This Row],[Apr 2023 Monthly Rate]]-MPP_All_Data5[[#This Row],[Mar 2023 Monthly Rate]])/MPP_All_Data5[[#This Row],[Mar 2023 Monthly Rate]])</f>
        <v>0</v>
      </c>
      <c r="I152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52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52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52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52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52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52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52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52" s="36">
        <f>IF((MPP_All_Data5[[#This Row],[Dec 2023 Monthly Rate]]=""),"",(MPP_All_Data5[[#This Row],[Jan 2024 Monthly Rate]]-MPP_All_Data5[[#This Row],[Dec 2023 Monthly Rate]])/MPP_All_Data5[[#This Row],[Dec 2023 Monthly Rate]])</f>
        <v>0</v>
      </c>
      <c r="R152" s="36">
        <f>IF((MPP_All_Data5[[#This Row],[Jan 2024 Monthly Rate]]=""),"",(MPP_All_Data5[[#This Row],[Feb 2024 Monthly Rate]]-MPP_All_Data5[[#This Row],[Jan 2024 Monthly Rate]])/MPP_All_Data5[[#This Row],[Jan 2024 Monthly Rate]])</f>
        <v>0</v>
      </c>
      <c r="S152" s="36">
        <f>IF((MPP_All_Data5[[#This Row],[Feb 2024 Monthly Rate]]=""),"",(MPP_All_Data5[[#This Row],[Mar 2024 Monthly Rate]]-MPP_All_Data5[[#This Row],[Feb 2024 Monthly Rate]])/MPP_All_Data5[[#This Row],[Feb 2024 Monthly Rate]])</f>
        <v>0</v>
      </c>
      <c r="T152" s="36">
        <f>IF((MPP_All_Data5[[#This Row],[Mar 2024 Monthly Rate]]=""),"",(MPP_All_Data5[[#This Row],[Apr 2024 Monthly Rate]]-MPP_All_Data5[[#This Row],[Mar 2024 Monthly Rate]])/MPP_All_Data5[[#This Row],[Mar 2024 Monthly Rate]])</f>
        <v>5.0019437605287029E-2</v>
      </c>
      <c r="U152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52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52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52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52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52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52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52" s="36">
        <f>IF((MPP_All_Data5[[#This Row],[Nov 2024 Monthly Rate]]=""),"",(MPP_All_Data5[[#This Row],[Dec 2024 Monthly Rate]]-MPP_All_Data5[[#This Row],[Nov 2024 Monthly Rate]])/MPP_All_Data5[[#This Row],[Nov 2024 Monthly Rate]])</f>
        <v>4.9981488337652723E-2</v>
      </c>
      <c r="AC152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52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52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52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53" spans="1:32" x14ac:dyDescent="0.3">
      <c r="A153" s="21" t="s">
        <v>396</v>
      </c>
      <c r="B153" s="21" t="s">
        <v>397</v>
      </c>
      <c r="C153" s="21" t="s">
        <v>7</v>
      </c>
      <c r="D153" s="21" t="s">
        <v>435</v>
      </c>
      <c r="E153" s="21" t="s">
        <v>444</v>
      </c>
      <c r="F153" s="21" t="s">
        <v>547</v>
      </c>
      <c r="G153" s="34">
        <f>IF((MPP_All_Data5[[#This Row],[Feb 2023 Monthly Rate]]=""),"",(MPP_All_Data5[[#This Row],[Mar 2023 Monthly Rate]]-MPP_All_Data5[[#This Row],[Feb 2023 Monthly Rate]])/MPP_All_Data5[[#This Row],[Feb 2023 Monthly Rate]])</f>
        <v>0</v>
      </c>
      <c r="H153" s="34">
        <f>IF((MPP_All_Data5[[#This Row],[Mar 2023 Monthly Rate]]=""),"",(MPP_All_Data5[[#This Row],[Apr 2023 Monthly Rate]]-MPP_All_Data5[[#This Row],[Mar 2023 Monthly Rate]])/MPP_All_Data5[[#This Row],[Mar 2023 Monthly Rate]])</f>
        <v>0</v>
      </c>
      <c r="I153" s="34">
        <f>IF((MPP_All_Data5[[#This Row],[Apr 2023 Monthly Rate]]=""),"",(MPP_All_Data5[[#This Row],[May 2023 Monthly Rate]]-MPP_All_Data5[[#This Row],[Apr 2023 Monthly Rate]])/MPP_All_Data5[[#This Row],[Apr 2023 Monthly Rate]])</f>
        <v>0</v>
      </c>
      <c r="J153" s="34">
        <f>IF((MPP_All_Data5[[#This Row],[May 2023 Monthly Rate]]=""),"",(MPP_All_Data5[[#This Row],[June 2023 Monthly Rate]]-MPP_All_Data5[[#This Row],[May 2023 Monthly Rate]])/MPP_All_Data5[[#This Row],[May 2023 Monthly Rate]])</f>
        <v>0</v>
      </c>
      <c r="K153" s="34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53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53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53" s="34">
        <f>IF((MPP_All_Data5[[#This Row],[Sep 2023 Monthly Rate]]=""),"",(MPP_All_Data5[[#This Row],[Oct 2023 Monthly Rate]]-MPP_All_Data5[[#This Row],[Sep 2023 Monthly Rate]])/MPP_All_Data5[[#This Row],[Sep 2023 Monthly Rate]])</f>
        <v>5.6498277095117351E-2</v>
      </c>
      <c r="O153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53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53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53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53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53" s="34">
        <f>IF((MPP_All_Data5[[#This Row],[Mar 2024 Monthly Rate]]=""),"",(MPP_All_Data5[[#This Row],[Apr 2024 Monthly Rate]]-MPP_All_Data5[[#This Row],[Mar 2024 Monthly Rate]])/MPP_All_Data5[[#This Row],[Mar 2024 Monthly Rate]])</f>
        <v>5.0030769230769233E-2</v>
      </c>
      <c r="U153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53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53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53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53" s="34">
        <f>IF((MPP_All_Data5[[#This Row],[Aug 2024 Monthly Rate]]=""),"",(MPP_All_Data5[[#This Row],[Sep 2024 Monthly Rate]]-MPP_All_Data5[[#This Row],[Aug 2024 Monthly Rate]])/MPP_All_Data5[[#This Row],[Aug 2024 Monthly Rate]])</f>
        <v>-1</v>
      </c>
      <c r="Z153" s="34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53" s="34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53" s="34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53" s="34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53" s="34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53" s="34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53" s="34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  <row r="154" spans="1:32" x14ac:dyDescent="0.3">
      <c r="A154" s="35" t="s">
        <v>214</v>
      </c>
      <c r="B154" s="35" t="s">
        <v>471</v>
      </c>
      <c r="C154" s="35" t="s">
        <v>93</v>
      </c>
      <c r="D154" s="35" t="s">
        <v>215</v>
      </c>
      <c r="E154" s="35" t="s">
        <v>216</v>
      </c>
      <c r="F154" s="35" t="s">
        <v>546</v>
      </c>
      <c r="G154" s="36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54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54" s="36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54" s="36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54" s="36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54" s="36" t="str">
        <f>IF((MPP_All_Data5[[#This Row],[July 2023 Monthly Rate]]=""),"",(MPP_All_Data5[[#This Row],[Aug 2023 Monthly Rate]]-MPP_All_Data5[[#This Row],[July 2023 Monthly Rate]])/MPP_All_Data5[[#This Row],[July 2023 Monthly Rate]])</f>
        <v/>
      </c>
      <c r="M154" s="36" t="str">
        <f>IF((MPP_All_Data5[[#This Row],[Aug 2023 Monthly Rate]]=""),"",(MPP_All_Data5[[#This Row],[Sep 2023 Monthly Rate]]-MPP_All_Data5[[#This Row],[Aug 2023 Monthly Rate]])/MPP_All_Data5[[#This Row],[Aug 2023 Monthly Rate]])</f>
        <v/>
      </c>
      <c r="N154" s="36" t="str">
        <f>IF((MPP_All_Data5[[#This Row],[Sep 2023 Monthly Rate]]=""),"",(MPP_All_Data5[[#This Row],[Oct 2023 Monthly Rate]]-MPP_All_Data5[[#This Row],[Sep 2023 Monthly Rate]])/MPP_All_Data5[[#This Row],[Sep 2023 Monthly Rate]])</f>
        <v/>
      </c>
      <c r="O154" s="36" t="str">
        <f>IF((MPP_All_Data5[[#This Row],[Oct 2023 Monthly Rate]]=""),"",(MPP_All_Data5[[#This Row],[Nov 2023 Monthly Rate]]-MPP_All_Data5[[#This Row],[Oct 2023 Monthly Rate]])/MPP_All_Data5[[#This Row],[Oct 2023 Monthly Rate]])</f>
        <v/>
      </c>
      <c r="P154" s="36" t="str">
        <f>IF((MPP_All_Data5[[#This Row],[Nov 2023 Monthly Rate]]=""),"",(MPP_All_Data5[[#This Row],[Dec 2023 Monthly Rate]]-MPP_All_Data5[[#This Row],[Nov 2023 Monthly Rate]])/MPP_All_Data5[[#This Row],[Nov 2023 Monthly Rate]])</f>
        <v/>
      </c>
      <c r="Q154" s="36" t="str">
        <f>IF((MPP_All_Data5[[#This Row],[Dec 2023 Monthly Rate]]=""),"",(MPP_All_Data5[[#This Row],[Jan 2024 Monthly Rate]]-MPP_All_Data5[[#This Row],[Dec 2023 Monthly Rate]])/MPP_All_Data5[[#This Row],[Dec 2023 Monthly Rate]])</f>
        <v/>
      </c>
      <c r="R154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54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54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54" s="36">
        <f>IF((MPP_All_Data5[[#This Row],[Apr 2024 Monthly Rate]]=""),"",(MPP_All_Data5[[#This Row],[May 2024 Monthly Rate]]-MPP_All_Data5[[#This Row],[Apr 2024 Monthly Rate]])/MPP_All_Data5[[#This Row],[Apr 2024 Monthly Rate]])</f>
        <v>0</v>
      </c>
      <c r="V154" s="36">
        <f>IF((MPP_All_Data5[[#This Row],[May 2024 Monthly Rate]]=""),"",(MPP_All_Data5[[#This Row],[June 2024 Monthly Rate]]-MPP_All_Data5[[#This Row],[May 2024 Monthly Rate]])/MPP_All_Data5[[#This Row],[May 2024 Monthly Rate]])</f>
        <v>0</v>
      </c>
      <c r="W154" s="36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54" s="36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54" s="36">
        <f>IF((MPP_All_Data5[[#This Row],[Aug 2024 Monthly Rate]]=""),"",(MPP_All_Data5[[#This Row],[Sep 2024 Monthly Rate]]-MPP_All_Data5[[#This Row],[Aug 2024 Monthly Rate]])/MPP_All_Data5[[#This Row],[Aug 2024 Monthly Rate]])</f>
        <v>0</v>
      </c>
      <c r="Z154" s="36">
        <f>IF((MPP_All_Data5[[#This Row],[Sep 2024 Monthly Rate]]=""),"",(MPP_All_Data5[[#This Row],[Oct 2024 Monthly Rate]]-MPP_All_Data5[[#This Row],[Sep 2024 Monthly Rate]])/MPP_All_Data5[[#This Row],[Sep 2024 Monthly Rate]])</f>
        <v>0</v>
      </c>
      <c r="AA154" s="36">
        <f>IF((MPP_All_Data5[[#This Row],[Oct 2024 Monthly Rate]]=""),"",(MPP_All_Data5[[#This Row],[Nov 2024 Monthly Rate]]-MPP_All_Data5[[#This Row],[Oct 2024 Monthly Rate]])/MPP_All_Data5[[#This Row],[Oct 2024 Monthly Rate]])</f>
        <v>0</v>
      </c>
      <c r="AB154" s="36">
        <f>IF((MPP_All_Data5[[#This Row],[Nov 2024 Monthly Rate]]=""),"",(MPP_All_Data5[[#This Row],[Dec 2024 Monthly Rate]]-MPP_All_Data5[[#This Row],[Nov 2024 Monthly Rate]])/MPP_All_Data5[[#This Row],[Nov 2024 Monthly Rate]])</f>
        <v>5.0079744816586919E-2</v>
      </c>
      <c r="AC154" s="36">
        <f>IF((MPP_All_Data5[[#This Row],[Dec 2024 Monthly Rate]]=""),"",(MPP_All_Data5[[#This Row],[Jan 2025 Monthly Rate]]-MPP_All_Data5[[#This Row],[Dec 2024 Monthly Rate]])/MPP_All_Data5[[#This Row],[Dec 2024 Monthly Rate]])</f>
        <v>0</v>
      </c>
      <c r="AD154" s="36">
        <f>IF((MPP_All_Data5[[#This Row],[Jan 2025 Monthly Rate]]=""),"",(MPP_All_Data5[[#This Row],[Feb 2025 Monthly Rate]]-MPP_All_Data5[[#This Row],[Jan 2025 Monthly Rate]])/MPP_All_Data5[[#This Row],[Jan 2025 Monthly Rate]])</f>
        <v>0</v>
      </c>
      <c r="AE154" s="36">
        <f>IF((MPP_All_Data5[[#This Row],[Feb 2025 Monthly Rate]]=""),"",(MPP_All_Data5[[#This Row],[Mar 2025 Monthly Rate]]-MPP_All_Data5[[#This Row],[Feb 2025 Monthly Rate]])/MPP_All_Data5[[#This Row],[Feb 2025 Monthly Rate]])</f>
        <v>0</v>
      </c>
      <c r="AF154" s="36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55" spans="1:32" x14ac:dyDescent="0.3">
      <c r="A155" s="21" t="s">
        <v>166</v>
      </c>
      <c r="B155" s="21" t="s">
        <v>165</v>
      </c>
      <c r="C155" s="21" t="s">
        <v>66</v>
      </c>
      <c r="D155" s="21" t="s">
        <v>164</v>
      </c>
      <c r="E155" s="21" t="s">
        <v>139</v>
      </c>
      <c r="F155" s="21" t="s">
        <v>546</v>
      </c>
      <c r="G155" s="34" t="str">
        <f>IF((MPP_All_Data5[[#This Row],[Feb 2023 Monthly Rate]]=""),"",(MPP_All_Data5[[#This Row],[Mar 2023 Monthly Rate]]-MPP_All_Data5[[#This Row],[Feb 2023 Monthly Rate]])/MPP_All_Data5[[#This Row],[Feb 2023 Monthly Rate]])</f>
        <v/>
      </c>
      <c r="H155" s="34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55" s="34" t="str">
        <f>IF((MPP_All_Data5[[#This Row],[Apr 2023 Monthly Rate]]=""),"",(MPP_All_Data5[[#This Row],[May 2023 Monthly Rate]]-MPP_All_Data5[[#This Row],[Apr 2023 Monthly Rate]])/MPP_All_Data5[[#This Row],[Apr 2023 Monthly Rate]])</f>
        <v/>
      </c>
      <c r="J155" s="34" t="str">
        <f>IF((MPP_All_Data5[[#This Row],[May 2023 Monthly Rate]]=""),"",(MPP_All_Data5[[#This Row],[June 2023 Monthly Rate]]-MPP_All_Data5[[#This Row],[May 2023 Monthly Rate]])/MPP_All_Data5[[#This Row],[May 2023 Monthly Rate]])</f>
        <v/>
      </c>
      <c r="K155" s="34" t="str">
        <f>IF((MPP_All_Data5[[#This Row],[June 2023 Monthly Rate]]=""),"",(MPP_All_Data5[[#This Row],[July 2023 Monthly Rate]]-MPP_All_Data5[[#This Row],[June 2023 Monthly Rate]])/MPP_All_Data5[[#This Row],[June 2023 Monthly Rate]])</f>
        <v/>
      </c>
      <c r="L155" s="34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55" s="34">
        <f>IF((MPP_All_Data5[[#This Row],[Aug 2023 Monthly Rate]]=""),"",(MPP_All_Data5[[#This Row],[Sep 2023 Monthly Rate]]-MPP_All_Data5[[#This Row],[Aug 2023 Monthly Rate]])/MPP_All_Data5[[#This Row],[Aug 2023 Monthly Rate]])</f>
        <v>0</v>
      </c>
      <c r="N155" s="34">
        <f>IF((MPP_All_Data5[[#This Row],[Sep 2023 Monthly Rate]]=""),"",(MPP_All_Data5[[#This Row],[Oct 2023 Monthly Rate]]-MPP_All_Data5[[#This Row],[Sep 2023 Monthly Rate]])/MPP_All_Data5[[#This Row],[Sep 2023 Monthly Rate]])</f>
        <v>0</v>
      </c>
      <c r="O155" s="34">
        <f>IF((MPP_All_Data5[[#This Row],[Oct 2023 Monthly Rate]]=""),"",(MPP_All_Data5[[#This Row],[Nov 2023 Monthly Rate]]-MPP_All_Data5[[#This Row],[Oct 2023 Monthly Rate]])/MPP_All_Data5[[#This Row],[Oct 2023 Monthly Rate]])</f>
        <v>0</v>
      </c>
      <c r="P155" s="34">
        <f>IF((MPP_All_Data5[[#This Row],[Nov 2023 Monthly Rate]]=""),"",(MPP_All_Data5[[#This Row],[Dec 2023 Monthly Rate]]-MPP_All_Data5[[#This Row],[Nov 2023 Monthly Rate]])/MPP_All_Data5[[#This Row],[Nov 2023 Monthly Rate]])</f>
        <v>0</v>
      </c>
      <c r="Q155" s="34">
        <f>IF((MPP_All_Data5[[#This Row],[Dec 2023 Monthly Rate]]=""),"",(MPP_All_Data5[[#This Row],[Jan 2024 Monthly Rate]]-MPP_All_Data5[[#This Row],[Dec 2023 Monthly Rate]])/MPP_All_Data5[[#This Row],[Dec 2023 Monthly Rate]])</f>
        <v>0</v>
      </c>
      <c r="R155" s="34">
        <f>IF((MPP_All_Data5[[#This Row],[Jan 2024 Monthly Rate]]=""),"",(MPP_All_Data5[[#This Row],[Feb 2024 Monthly Rate]]-MPP_All_Data5[[#This Row],[Jan 2024 Monthly Rate]])/MPP_All_Data5[[#This Row],[Jan 2024 Monthly Rate]])</f>
        <v>0</v>
      </c>
      <c r="S155" s="34">
        <f>IF((MPP_All_Data5[[#This Row],[Feb 2024 Monthly Rate]]=""),"",(MPP_All_Data5[[#This Row],[Mar 2024 Monthly Rate]]-MPP_All_Data5[[#This Row],[Feb 2024 Monthly Rate]])/MPP_All_Data5[[#This Row],[Feb 2024 Monthly Rate]])</f>
        <v>0</v>
      </c>
      <c r="T155" s="34">
        <f>IF((MPP_All_Data5[[#This Row],[Mar 2024 Monthly Rate]]=""),"",(MPP_All_Data5[[#This Row],[Apr 2024 Monthly Rate]]-MPP_All_Data5[[#This Row],[Mar 2024 Monthly Rate]])/MPP_All_Data5[[#This Row],[Mar 2024 Monthly Rate]])</f>
        <v>0</v>
      </c>
      <c r="U155" s="34">
        <f>IF((MPP_All_Data5[[#This Row],[Apr 2024 Monthly Rate]]=""),"",(MPP_All_Data5[[#This Row],[May 2024 Monthly Rate]]-MPP_All_Data5[[#This Row],[Apr 2024 Monthly Rate]])/MPP_All_Data5[[#This Row],[Apr 2024 Monthly Rate]])</f>
        <v>0</v>
      </c>
      <c r="V155" s="34">
        <f>IF((MPP_All_Data5[[#This Row],[May 2024 Monthly Rate]]=""),"",(MPP_All_Data5[[#This Row],[June 2024 Monthly Rate]]-MPP_All_Data5[[#This Row],[May 2024 Monthly Rate]])/MPP_All_Data5[[#This Row],[May 2024 Monthly Rate]])</f>
        <v>0</v>
      </c>
      <c r="W155" s="34">
        <f>IF((MPP_All_Data5[[#This Row],[June 2024 Monthly Rate]]=""),"",(MPP_All_Data5[[#This Row],[July 2024 Monthly Rate]]-MPP_All_Data5[[#This Row],[June 2024 Monthly Rate]])/MPP_All_Data5[[#This Row],[June 2024 Monthly Rate]])</f>
        <v>0</v>
      </c>
      <c r="X155" s="34">
        <f>IF((MPP_All_Data5[[#This Row],[July 2024 Monthly Rate]]=""),"",(MPP_All_Data5[[#This Row],[Aug 2024 Monthly Rate]]-MPP_All_Data5[[#This Row],[July 2024 Monthly Rate]])/MPP_All_Data5[[#This Row],[July 2024 Monthly Rate]])</f>
        <v>0</v>
      </c>
      <c r="Y155" s="34">
        <f>IF((MPP_All_Data5[[#This Row],[Aug 2024 Monthly Rate]]=""),"",(MPP_All_Data5[[#This Row],[Sep 2024 Monthly Rate]]-MPP_All_Data5[[#This Row],[Aug 2024 Monthly Rate]])/MPP_All_Data5[[#This Row],[Aug 2024 Monthly Rate]])</f>
        <v>0</v>
      </c>
      <c r="Z155" s="34">
        <f>IF((MPP_All_Data5[[#This Row],[Sep 2024 Monthly Rate]]=""),"",(MPP_All_Data5[[#This Row],[Oct 2024 Monthly Rate]]-MPP_All_Data5[[#This Row],[Sep 2024 Monthly Rate]])/MPP_All_Data5[[#This Row],[Sep 2024 Monthly Rate]])</f>
        <v>0</v>
      </c>
      <c r="AA155" s="34">
        <f>IF((MPP_All_Data5[[#This Row],[Oct 2024 Monthly Rate]]=""),"",(MPP_All_Data5[[#This Row],[Nov 2024 Monthly Rate]]-MPP_All_Data5[[#This Row],[Oct 2024 Monthly Rate]])/MPP_All_Data5[[#This Row],[Oct 2024 Monthly Rate]])</f>
        <v>0</v>
      </c>
      <c r="AB155" s="34">
        <f>IF((MPP_All_Data5[[#This Row],[Nov 2024 Monthly Rate]]=""),"",(MPP_All_Data5[[#This Row],[Dec 2024 Monthly Rate]]-MPP_All_Data5[[#This Row],[Nov 2024 Monthly Rate]])/MPP_All_Data5[[#This Row],[Nov 2024 Monthly Rate]])</f>
        <v>0.05</v>
      </c>
      <c r="AC155" s="34">
        <f>IF((MPP_All_Data5[[#This Row],[Dec 2024 Monthly Rate]]=""),"",(MPP_All_Data5[[#This Row],[Jan 2025 Monthly Rate]]-MPP_All_Data5[[#This Row],[Dec 2024 Monthly Rate]])/MPP_All_Data5[[#This Row],[Dec 2024 Monthly Rate]])</f>
        <v>4.4503782821539828E-2</v>
      </c>
      <c r="AD155" s="34">
        <f>IF((MPP_All_Data5[[#This Row],[Jan 2025 Monthly Rate]]=""),"",(MPP_All_Data5[[#This Row],[Feb 2025 Monthly Rate]]-MPP_All_Data5[[#This Row],[Jan 2025 Monthly Rate]])/MPP_All_Data5[[#This Row],[Jan 2025 Monthly Rate]])</f>
        <v>0</v>
      </c>
      <c r="AE155" s="34">
        <f>IF((MPP_All_Data5[[#This Row],[Feb 2025 Monthly Rate]]=""),"",(MPP_All_Data5[[#This Row],[Mar 2025 Monthly Rate]]-MPP_All_Data5[[#This Row],[Feb 2025 Monthly Rate]])/MPP_All_Data5[[#This Row],[Feb 2025 Monthly Rate]])</f>
        <v>0</v>
      </c>
      <c r="AF155" s="34">
        <f>IF((MPP_All_Data5[[#This Row],[Apr 2025 Monthly Rate]]=""),"",(MPP_All_Data5[[#This Row],[Apr 2025 Monthly Rate]]-MPP_All_Data5[[#This Row],[Mar 2025 Monthly Rate]])/MPP_All_Data5[[#This Row],[Mar 2025 Monthly Rate]])</f>
        <v>0</v>
      </c>
    </row>
    <row r="156" spans="1:32" x14ac:dyDescent="0.3">
      <c r="A156" s="35" t="s">
        <v>398</v>
      </c>
      <c r="B156" s="35" t="s">
        <v>399</v>
      </c>
      <c r="C156" s="35" t="s">
        <v>66</v>
      </c>
      <c r="D156" s="35" t="s">
        <v>436</v>
      </c>
      <c r="E156" s="35" t="s">
        <v>146</v>
      </c>
      <c r="F156" s="35" t="s">
        <v>546</v>
      </c>
      <c r="G156" s="36">
        <f>IF((MPP_All_Data5[[#This Row],[Feb 2023 Monthly Rate]]=""),"",(MPP_All_Data5[[#This Row],[Mar 2023 Monthly Rate]]-MPP_All_Data5[[#This Row],[Feb 2023 Monthly Rate]])/MPP_All_Data5[[#This Row],[Feb 2023 Monthly Rate]])</f>
        <v>-1</v>
      </c>
      <c r="H156" s="36" t="str">
        <f>IF((MPP_All_Data5[[#This Row],[Mar 2023 Monthly Rate]]=""),"",(MPP_All_Data5[[#This Row],[Apr 2023 Monthly Rate]]-MPP_All_Data5[[#This Row],[Mar 2023 Monthly Rate]])/MPP_All_Data5[[#This Row],[Mar 2023 Monthly Rate]])</f>
        <v/>
      </c>
      <c r="I156" s="36">
        <f>IF((MPP_All_Data5[[#This Row],[Apr 2023 Monthly Rate]]=""),"",(MPP_All_Data5[[#This Row],[May 2023 Monthly Rate]]-MPP_All_Data5[[#This Row],[Apr 2023 Monthly Rate]])/MPP_All_Data5[[#This Row],[Apr 2023 Monthly Rate]])</f>
        <v>0</v>
      </c>
      <c r="J156" s="36">
        <f>IF((MPP_All_Data5[[#This Row],[May 2023 Monthly Rate]]=""),"",(MPP_All_Data5[[#This Row],[June 2023 Monthly Rate]]-MPP_All_Data5[[#This Row],[May 2023 Monthly Rate]])/MPP_All_Data5[[#This Row],[May 2023 Monthly Rate]])</f>
        <v>0</v>
      </c>
      <c r="K156" s="36">
        <f>IF((MPP_All_Data5[[#This Row],[June 2023 Monthly Rate]]=""),"",(MPP_All_Data5[[#This Row],[July 2023 Monthly Rate]]-MPP_All_Data5[[#This Row],[June 2023 Monthly Rate]])/MPP_All_Data5[[#This Row],[June 2023 Monthly Rate]])</f>
        <v>0</v>
      </c>
      <c r="L156" s="36">
        <f>IF((MPP_All_Data5[[#This Row],[July 2023 Monthly Rate]]=""),"",(MPP_All_Data5[[#This Row],[Aug 2023 Monthly Rate]]-MPP_All_Data5[[#This Row],[July 2023 Monthly Rate]])/MPP_All_Data5[[#This Row],[July 2023 Monthly Rate]])</f>
        <v>0</v>
      </c>
      <c r="M156" s="36">
        <f>IF((MPP_All_Data5[[#This Row],[Aug 2023 Monthly Rate]]=""),"",(MPP_All_Data5[[#This Row],[Sep 2023 Monthly Rate]]-MPP_All_Data5[[#This Row],[Aug 2023 Monthly Rate]])/MPP_All_Data5[[#This Row],[Aug 2023 Monthly Rate]])</f>
        <v>0</v>
      </c>
      <c r="N156" s="36">
        <f>IF((MPP_All_Data5[[#This Row],[Sep 2023 Monthly Rate]]=""),"",(MPP_All_Data5[[#This Row],[Oct 2023 Monthly Rate]]-MPP_All_Data5[[#This Row],[Sep 2023 Monthly Rate]])/MPP_All_Data5[[#This Row],[Sep 2023 Monthly Rate]])</f>
        <v>0</v>
      </c>
      <c r="O156" s="36">
        <f>IF((MPP_All_Data5[[#This Row],[Oct 2023 Monthly Rate]]=""),"",(MPP_All_Data5[[#This Row],[Nov 2023 Monthly Rate]]-MPP_All_Data5[[#This Row],[Oct 2023 Monthly Rate]])/MPP_All_Data5[[#This Row],[Oct 2023 Monthly Rate]])</f>
        <v>0</v>
      </c>
      <c r="P156" s="36">
        <f>IF((MPP_All_Data5[[#This Row],[Nov 2023 Monthly Rate]]=""),"",(MPP_All_Data5[[#This Row],[Dec 2023 Monthly Rate]]-MPP_All_Data5[[#This Row],[Nov 2023 Monthly Rate]])/MPP_All_Data5[[#This Row],[Nov 2023 Monthly Rate]])</f>
        <v>0</v>
      </c>
      <c r="Q156" s="36">
        <f>IF((MPP_All_Data5[[#This Row],[Dec 2023 Monthly Rate]]=""),"",(MPP_All_Data5[[#This Row],[Jan 2024 Monthly Rate]]-MPP_All_Data5[[#This Row],[Dec 2023 Monthly Rate]])/MPP_All_Data5[[#This Row],[Dec 2023 Monthly Rate]])</f>
        <v>-1</v>
      </c>
      <c r="R156" s="36" t="str">
        <f>IF((MPP_All_Data5[[#This Row],[Jan 2024 Monthly Rate]]=""),"",(MPP_All_Data5[[#This Row],[Feb 2024 Monthly Rate]]-MPP_All_Data5[[#This Row],[Jan 2024 Monthly Rate]])/MPP_All_Data5[[#This Row],[Jan 2024 Monthly Rate]])</f>
        <v/>
      </c>
      <c r="S156" s="36" t="str">
        <f>IF((MPP_All_Data5[[#This Row],[Feb 2024 Monthly Rate]]=""),"",(MPP_All_Data5[[#This Row],[Mar 2024 Monthly Rate]]-MPP_All_Data5[[#This Row],[Feb 2024 Monthly Rate]])/MPP_All_Data5[[#This Row],[Feb 2024 Monthly Rate]])</f>
        <v/>
      </c>
      <c r="T156" s="36" t="str">
        <f>IF((MPP_All_Data5[[#This Row],[Mar 2024 Monthly Rate]]=""),"",(MPP_All_Data5[[#This Row],[Apr 2024 Monthly Rate]]-MPP_All_Data5[[#This Row],[Mar 2024 Monthly Rate]])/MPP_All_Data5[[#This Row],[Mar 2024 Monthly Rate]])</f>
        <v/>
      </c>
      <c r="U156" s="36" t="str">
        <f>IF((MPP_All_Data5[[#This Row],[Apr 2024 Monthly Rate]]=""),"",(MPP_All_Data5[[#This Row],[May 2024 Monthly Rate]]-MPP_All_Data5[[#This Row],[Apr 2024 Monthly Rate]])/MPP_All_Data5[[#This Row],[Apr 2024 Monthly Rate]])</f>
        <v/>
      </c>
      <c r="V156" s="36" t="str">
        <f>IF((MPP_All_Data5[[#This Row],[May 2024 Monthly Rate]]=""),"",(MPP_All_Data5[[#This Row],[June 2024 Monthly Rate]]-MPP_All_Data5[[#This Row],[May 2024 Monthly Rate]])/MPP_All_Data5[[#This Row],[May 2024 Monthly Rate]])</f>
        <v/>
      </c>
      <c r="W156" s="36" t="str">
        <f>IF((MPP_All_Data5[[#This Row],[June 2024 Monthly Rate]]=""),"",(MPP_All_Data5[[#This Row],[July 2024 Monthly Rate]]-MPP_All_Data5[[#This Row],[June 2024 Monthly Rate]])/MPP_All_Data5[[#This Row],[June 2024 Monthly Rate]])</f>
        <v/>
      </c>
      <c r="X156" s="36" t="str">
        <f>IF((MPP_All_Data5[[#This Row],[July 2024 Monthly Rate]]=""),"",(MPP_All_Data5[[#This Row],[Aug 2024 Monthly Rate]]-MPP_All_Data5[[#This Row],[July 2024 Monthly Rate]])/MPP_All_Data5[[#This Row],[July 2024 Monthly Rate]])</f>
        <v/>
      </c>
      <c r="Y156" s="36" t="str">
        <f>IF((MPP_All_Data5[[#This Row],[Aug 2024 Monthly Rate]]=""),"",(MPP_All_Data5[[#This Row],[Sep 2024 Monthly Rate]]-MPP_All_Data5[[#This Row],[Aug 2024 Monthly Rate]])/MPP_All_Data5[[#This Row],[Aug 2024 Monthly Rate]])</f>
        <v/>
      </c>
      <c r="Z156" s="36" t="str">
        <f>IF((MPP_All_Data5[[#This Row],[Sep 2024 Monthly Rate]]=""),"",(MPP_All_Data5[[#This Row],[Oct 2024 Monthly Rate]]-MPP_All_Data5[[#This Row],[Sep 2024 Monthly Rate]])/MPP_All_Data5[[#This Row],[Sep 2024 Monthly Rate]])</f>
        <v/>
      </c>
      <c r="AA156" s="36" t="str">
        <f>IF((MPP_All_Data5[[#This Row],[Oct 2024 Monthly Rate]]=""),"",(MPP_All_Data5[[#This Row],[Nov 2024 Monthly Rate]]-MPP_All_Data5[[#This Row],[Oct 2024 Monthly Rate]])/MPP_All_Data5[[#This Row],[Oct 2024 Monthly Rate]])</f>
        <v/>
      </c>
      <c r="AB156" s="36" t="str">
        <f>IF((MPP_All_Data5[[#This Row],[Nov 2024 Monthly Rate]]=""),"",(MPP_All_Data5[[#This Row],[Dec 2024 Monthly Rate]]-MPP_All_Data5[[#This Row],[Nov 2024 Monthly Rate]])/MPP_All_Data5[[#This Row],[Nov 2024 Monthly Rate]])</f>
        <v/>
      </c>
      <c r="AC156" s="36" t="str">
        <f>IF((MPP_All_Data5[[#This Row],[Dec 2024 Monthly Rate]]=""),"",(MPP_All_Data5[[#This Row],[Jan 2025 Monthly Rate]]-MPP_All_Data5[[#This Row],[Dec 2024 Monthly Rate]])/MPP_All_Data5[[#This Row],[Dec 2024 Monthly Rate]])</f>
        <v/>
      </c>
      <c r="AD156" s="36" t="str">
        <f>IF((MPP_All_Data5[[#This Row],[Jan 2025 Monthly Rate]]=""),"",(MPP_All_Data5[[#This Row],[Feb 2025 Monthly Rate]]-MPP_All_Data5[[#This Row],[Jan 2025 Monthly Rate]])/MPP_All_Data5[[#This Row],[Jan 2025 Monthly Rate]])</f>
        <v/>
      </c>
      <c r="AE156" s="36" t="str">
        <f>IF((MPP_All_Data5[[#This Row],[Feb 2025 Monthly Rate]]=""),"",(MPP_All_Data5[[#This Row],[Mar 2025 Monthly Rate]]-MPP_All_Data5[[#This Row],[Feb 2025 Monthly Rate]])/MPP_All_Data5[[#This Row],[Feb 2025 Monthly Rate]])</f>
        <v/>
      </c>
      <c r="AF156" s="36" t="str">
        <f>IF((MPP_All_Data5[[#This Row],[Apr 2025 Monthly Rate]]=""),"",(MPP_All_Data5[[#This Row],[Apr 2025 Monthly Rate]]-MPP_All_Data5[[#This Row],[Mar 2025 Monthly Rate]])/MPP_All_Data5[[#This Row],[Mar 2025 Monthly Rate]])</f>
        <v/>
      </c>
    </row>
  </sheetData>
  <sheetProtection algorithmName="SHA-512" hashValue="fSFcrLczyrwAoYhg2Vmse54uJhIC0hao4aWitRzomRmcOPA5dW93gaxukHKUDb+iZ69BZ82XpBUMHJhtDSlnww==" saltValue="8S7qdd2nxeMGrYvW3BXEeA==" spinCount="100000" sheet="1" objects="1" scenarios="1"/>
  <autoFilter ref="G1:AB1" xr:uid="{C0149A89-4A7D-4171-98BE-9BC6E0A7F39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C0A6-28FD-44BC-8B5C-47E5C4E1DCE8}">
  <dimension ref="A1:Y29"/>
  <sheetViews>
    <sheetView workbookViewId="0">
      <selection activeCell="G8" sqref="G8"/>
    </sheetView>
  </sheetViews>
  <sheetFormatPr defaultRowHeight="14.4" x14ac:dyDescent="0.3"/>
  <cols>
    <col min="1" max="1" width="25.77734375" bestFit="1" customWidth="1"/>
    <col min="2" max="2" width="15.5546875" bestFit="1" customWidth="1"/>
    <col min="3" max="3" width="18.88671875" bestFit="1" customWidth="1"/>
    <col min="4" max="4" width="16" bestFit="1" customWidth="1"/>
    <col min="5" max="6" width="11.21875" bestFit="1" customWidth="1"/>
    <col min="7" max="7" width="13.33203125" bestFit="1" customWidth="1"/>
    <col min="8" max="8" width="21.44140625" bestFit="1" customWidth="1"/>
    <col min="9" max="9" width="13.88671875" bestFit="1" customWidth="1"/>
    <col min="10" max="10" width="16.109375" bestFit="1" customWidth="1"/>
    <col min="11" max="11" width="20.5546875" bestFit="1" customWidth="1"/>
    <col min="12" max="12" width="17.6640625" bestFit="1" customWidth="1"/>
    <col min="13" max="13" width="9.6640625" bestFit="1" customWidth="1"/>
    <col min="14" max="14" width="7.44140625" bestFit="1" customWidth="1"/>
    <col min="15" max="15" width="14.5546875" bestFit="1" customWidth="1"/>
    <col min="16" max="16" width="22.33203125" bestFit="1" customWidth="1"/>
    <col min="17" max="17" width="11.33203125" bestFit="1" customWidth="1"/>
    <col min="18" max="18" width="16.109375" bestFit="1" customWidth="1"/>
    <col min="19" max="19" width="20.5546875" bestFit="1" customWidth="1"/>
    <col min="20" max="20" width="17.6640625" bestFit="1" customWidth="1"/>
    <col min="21" max="21" width="11.5546875" bestFit="1" customWidth="1"/>
    <col min="22" max="22" width="12.33203125" bestFit="1" customWidth="1"/>
    <col min="23" max="23" width="14.5546875" bestFit="1" customWidth="1"/>
    <col min="24" max="24" width="22.33203125" bestFit="1" customWidth="1"/>
    <col min="25" max="25" width="12.33203125" bestFit="1" customWidth="1"/>
  </cols>
  <sheetData>
    <row r="1" spans="1:25" x14ac:dyDescent="0.3">
      <c r="B1" s="4" t="s">
        <v>577</v>
      </c>
      <c r="J1" s="10" t="s">
        <v>537</v>
      </c>
      <c r="K1" s="11"/>
      <c r="L1" s="11"/>
      <c r="M1" s="11"/>
      <c r="N1" s="11"/>
      <c r="O1" s="11"/>
      <c r="P1" s="11"/>
      <c r="Q1" s="11"/>
      <c r="R1" s="14" t="s">
        <v>648</v>
      </c>
      <c r="S1" s="15"/>
      <c r="T1" s="15"/>
      <c r="U1" s="15"/>
      <c r="V1" s="15"/>
      <c r="W1" s="15"/>
      <c r="X1" s="15"/>
      <c r="Y1" s="15"/>
    </row>
    <row r="2" spans="1:25" x14ac:dyDescent="0.3">
      <c r="A2" s="4" t="s">
        <v>578</v>
      </c>
      <c r="B2" t="s">
        <v>547</v>
      </c>
      <c r="C2" t="s">
        <v>546</v>
      </c>
      <c r="D2" t="s">
        <v>219</v>
      </c>
      <c r="E2" t="s">
        <v>549</v>
      </c>
      <c r="F2" t="s">
        <v>550</v>
      </c>
      <c r="G2" t="s">
        <v>545</v>
      </c>
      <c r="H2" t="s">
        <v>669</v>
      </c>
      <c r="I2" t="s">
        <v>551</v>
      </c>
      <c r="J2" s="8" t="s">
        <v>547</v>
      </c>
      <c r="K2" s="8" t="s">
        <v>546</v>
      </c>
      <c r="L2" s="8" t="s">
        <v>219</v>
      </c>
      <c r="M2" s="8" t="s">
        <v>549</v>
      </c>
      <c r="N2" s="8" t="s">
        <v>550</v>
      </c>
      <c r="O2" s="8" t="s">
        <v>545</v>
      </c>
      <c r="P2" s="8" t="s">
        <v>548</v>
      </c>
      <c r="Q2" s="8" t="s">
        <v>551</v>
      </c>
      <c r="R2" s="16" t="s">
        <v>547</v>
      </c>
      <c r="S2" s="16" t="s">
        <v>546</v>
      </c>
      <c r="T2" s="16" t="s">
        <v>219</v>
      </c>
      <c r="U2" s="16" t="s">
        <v>549</v>
      </c>
      <c r="V2" s="16" t="s">
        <v>550</v>
      </c>
      <c r="W2" s="16" t="s">
        <v>545</v>
      </c>
      <c r="X2" s="16" t="s">
        <v>548</v>
      </c>
      <c r="Y2" s="16" t="s">
        <v>551</v>
      </c>
    </row>
    <row r="3" spans="1:25" x14ac:dyDescent="0.3">
      <c r="A3" s="5" t="s">
        <v>627</v>
      </c>
      <c r="B3" s="3">
        <v>373477.46400000004</v>
      </c>
      <c r="C3" s="3">
        <v>332694</v>
      </c>
      <c r="D3" s="3">
        <v>58604</v>
      </c>
      <c r="E3" s="3">
        <v>12812</v>
      </c>
      <c r="F3" s="3">
        <v>19877</v>
      </c>
      <c r="G3" s="3">
        <v>223635</v>
      </c>
      <c r="H3" s="3">
        <v>103594</v>
      </c>
      <c r="I3" s="3">
        <v>1124693.4640000002</v>
      </c>
      <c r="R3" s="13"/>
      <c r="S3" s="13"/>
      <c r="T3" s="13"/>
      <c r="U3" s="13"/>
      <c r="V3" s="13"/>
      <c r="W3" s="13"/>
      <c r="X3" s="13"/>
      <c r="Y3" s="13"/>
    </row>
    <row r="4" spans="1:25" x14ac:dyDescent="0.3">
      <c r="A4" s="5" t="s">
        <v>628</v>
      </c>
      <c r="B4" s="3">
        <v>383227.46400000004</v>
      </c>
      <c r="C4" s="3">
        <v>321315</v>
      </c>
      <c r="D4" s="3">
        <v>58604</v>
      </c>
      <c r="E4" s="3">
        <v>12812</v>
      </c>
      <c r="F4" s="3">
        <v>19877</v>
      </c>
      <c r="G4" s="3">
        <v>232302</v>
      </c>
      <c r="H4" s="3">
        <v>103594</v>
      </c>
      <c r="I4" s="3">
        <v>1131731.4640000002</v>
      </c>
      <c r="J4" s="1">
        <f>(B4-B3)/B4</f>
        <v>2.5441809149669918E-2</v>
      </c>
      <c r="K4" s="1">
        <f t="shared" ref="K4:Q19" si="0">(C4-C3)/C4</f>
        <v>-3.5413846225666401E-2</v>
      </c>
      <c r="L4" s="1">
        <f t="shared" si="0"/>
        <v>0</v>
      </c>
      <c r="M4" s="1">
        <f t="shared" si="0"/>
        <v>0</v>
      </c>
      <c r="N4" s="1">
        <f t="shared" si="0"/>
        <v>0</v>
      </c>
      <c r="O4" s="1">
        <f t="shared" si="0"/>
        <v>3.7309192344448176E-2</v>
      </c>
      <c r="P4" s="1">
        <f t="shared" si="0"/>
        <v>0</v>
      </c>
      <c r="Q4" s="1">
        <f t="shared" si="0"/>
        <v>6.2187897251922645E-3</v>
      </c>
      <c r="R4" s="13">
        <f>B4-B3</f>
        <v>9750</v>
      </c>
      <c r="S4" s="13">
        <f t="shared" ref="S4:Y19" si="1">C4-C3</f>
        <v>-11379</v>
      </c>
      <c r="T4" s="13">
        <f t="shared" si="1"/>
        <v>0</v>
      </c>
      <c r="U4" s="13">
        <f t="shared" si="1"/>
        <v>0</v>
      </c>
      <c r="V4" s="13">
        <f t="shared" si="1"/>
        <v>0</v>
      </c>
      <c r="W4" s="13">
        <f t="shared" si="1"/>
        <v>8667</v>
      </c>
      <c r="X4" s="13">
        <f t="shared" si="1"/>
        <v>0</v>
      </c>
      <c r="Y4" s="13">
        <f t="shared" si="1"/>
        <v>7038</v>
      </c>
    </row>
    <row r="5" spans="1:25" x14ac:dyDescent="0.3">
      <c r="A5" s="5" t="s">
        <v>629</v>
      </c>
      <c r="B5" s="3">
        <v>375102.46400000004</v>
      </c>
      <c r="C5" s="3">
        <v>332694</v>
      </c>
      <c r="D5" s="3">
        <v>58604</v>
      </c>
      <c r="E5" s="3">
        <v>12812</v>
      </c>
      <c r="F5" s="3">
        <v>19877</v>
      </c>
      <c r="G5" s="3">
        <v>232377.00099999999</v>
      </c>
      <c r="H5" s="3">
        <v>103594</v>
      </c>
      <c r="I5" s="3">
        <v>1135060.4650000001</v>
      </c>
      <c r="J5" s="1">
        <f t="shared" ref="J5:M25" si="2">(B5-B4)/B5</f>
        <v>-2.1660748141606446E-2</v>
      </c>
      <c r="K5" s="1">
        <f t="shared" si="0"/>
        <v>3.4202600587927644E-2</v>
      </c>
      <c r="L5" s="1">
        <f t="shared" si="0"/>
        <v>0</v>
      </c>
      <c r="M5" s="1">
        <f t="shared" si="0"/>
        <v>0</v>
      </c>
      <c r="N5" s="1">
        <f t="shared" si="0"/>
        <v>0</v>
      </c>
      <c r="O5" s="1">
        <f t="shared" si="0"/>
        <v>3.2275569302139882E-4</v>
      </c>
      <c r="P5" s="1">
        <f t="shared" si="0"/>
        <v>0</v>
      </c>
      <c r="Q5" s="1">
        <f t="shared" si="0"/>
        <v>2.932884284715115E-3</v>
      </c>
      <c r="R5" s="13">
        <f t="shared" ref="R5:R25" si="3">B5-B4</f>
        <v>-8125</v>
      </c>
      <c r="S5" s="13">
        <f t="shared" si="1"/>
        <v>11379</v>
      </c>
      <c r="T5" s="13">
        <f t="shared" si="1"/>
        <v>0</v>
      </c>
      <c r="U5" s="13">
        <f t="shared" si="1"/>
        <v>0</v>
      </c>
      <c r="V5" s="13">
        <f t="shared" si="1"/>
        <v>0</v>
      </c>
      <c r="W5" s="13">
        <f t="shared" si="1"/>
        <v>75.00099999998929</v>
      </c>
      <c r="X5" s="13">
        <f t="shared" si="1"/>
        <v>0</v>
      </c>
      <c r="Y5" s="13">
        <f t="shared" si="1"/>
        <v>3329.0009999999311</v>
      </c>
    </row>
    <row r="6" spans="1:25" x14ac:dyDescent="0.3">
      <c r="A6" s="5" t="s">
        <v>630</v>
      </c>
      <c r="B6" s="3">
        <v>375700.46400000004</v>
      </c>
      <c r="C6" s="3">
        <v>344268</v>
      </c>
      <c r="D6" s="3">
        <v>58604</v>
      </c>
      <c r="E6" s="3">
        <v>12812</v>
      </c>
      <c r="F6" s="3">
        <v>19877</v>
      </c>
      <c r="G6" s="3">
        <v>249252.00099999999</v>
      </c>
      <c r="H6" s="3">
        <v>104011</v>
      </c>
      <c r="I6" s="3">
        <v>1164524.4650000001</v>
      </c>
      <c r="J6" s="1">
        <f t="shared" si="2"/>
        <v>1.5916935359441024E-3</v>
      </c>
      <c r="K6" s="1">
        <f t="shared" si="0"/>
        <v>3.3619157168252638E-2</v>
      </c>
      <c r="L6" s="1">
        <f t="shared" si="0"/>
        <v>0</v>
      </c>
      <c r="M6" s="1">
        <f t="shared" si="0"/>
        <v>0</v>
      </c>
      <c r="N6" s="1">
        <f t="shared" si="0"/>
        <v>0</v>
      </c>
      <c r="O6" s="1">
        <f t="shared" si="0"/>
        <v>6.7702565806081541E-2</v>
      </c>
      <c r="P6" s="1">
        <f t="shared" si="0"/>
        <v>4.009191335531819E-3</v>
      </c>
      <c r="Q6" s="1">
        <f t="shared" si="0"/>
        <v>2.530131473021479E-2</v>
      </c>
      <c r="R6" s="13">
        <f t="shared" si="3"/>
        <v>598</v>
      </c>
      <c r="S6" s="13">
        <f t="shared" si="1"/>
        <v>11574</v>
      </c>
      <c r="T6" s="13">
        <f t="shared" si="1"/>
        <v>0</v>
      </c>
      <c r="U6" s="13">
        <f t="shared" si="1"/>
        <v>0</v>
      </c>
      <c r="V6" s="13">
        <f t="shared" si="1"/>
        <v>0</v>
      </c>
      <c r="W6" s="13">
        <f t="shared" si="1"/>
        <v>16875</v>
      </c>
      <c r="X6" s="13">
        <f t="shared" si="1"/>
        <v>417</v>
      </c>
      <c r="Y6" s="13">
        <f t="shared" si="1"/>
        <v>29464</v>
      </c>
    </row>
    <row r="7" spans="1:25" x14ac:dyDescent="0.3">
      <c r="A7" s="5" t="s">
        <v>631</v>
      </c>
      <c r="B7" s="3">
        <v>376556.46400000004</v>
      </c>
      <c r="C7" s="3">
        <v>346959</v>
      </c>
      <c r="D7" s="3">
        <v>59572</v>
      </c>
      <c r="E7" s="3">
        <v>12812</v>
      </c>
      <c r="F7" s="3">
        <v>19877</v>
      </c>
      <c r="G7" s="3">
        <v>255587.00099999999</v>
      </c>
      <c r="H7" s="3">
        <v>104011</v>
      </c>
      <c r="I7" s="3">
        <v>1175374.4650000001</v>
      </c>
      <c r="J7" s="1">
        <f t="shared" si="2"/>
        <v>2.2732314588549988E-3</v>
      </c>
      <c r="K7" s="1">
        <f t="shared" si="0"/>
        <v>7.7559596378822858E-3</v>
      </c>
      <c r="L7" s="1">
        <f t="shared" si="0"/>
        <v>1.6249244611562481E-2</v>
      </c>
      <c r="M7" s="1">
        <f t="shared" si="0"/>
        <v>0</v>
      </c>
      <c r="N7" s="1">
        <f t="shared" si="0"/>
        <v>0</v>
      </c>
      <c r="O7" s="1">
        <f t="shared" si="0"/>
        <v>2.4786080572227538E-2</v>
      </c>
      <c r="P7" s="1">
        <f t="shared" si="0"/>
        <v>0</v>
      </c>
      <c r="Q7" s="1">
        <f t="shared" si="0"/>
        <v>9.2311006603329592E-3</v>
      </c>
      <c r="R7" s="13">
        <f t="shared" si="3"/>
        <v>856</v>
      </c>
      <c r="S7" s="13">
        <f t="shared" si="1"/>
        <v>2691</v>
      </c>
      <c r="T7" s="13">
        <f t="shared" si="1"/>
        <v>968</v>
      </c>
      <c r="U7" s="13">
        <f t="shared" si="1"/>
        <v>0</v>
      </c>
      <c r="V7" s="13">
        <f t="shared" si="1"/>
        <v>0</v>
      </c>
      <c r="W7" s="13">
        <f t="shared" si="1"/>
        <v>6335</v>
      </c>
      <c r="X7" s="13">
        <f t="shared" si="1"/>
        <v>0</v>
      </c>
      <c r="Y7" s="13">
        <f t="shared" si="1"/>
        <v>10850</v>
      </c>
    </row>
    <row r="8" spans="1:25" x14ac:dyDescent="0.3">
      <c r="A8" s="5" t="s">
        <v>632</v>
      </c>
      <c r="B8" s="3">
        <v>423547.46400000004</v>
      </c>
      <c r="C8" s="3">
        <v>358074</v>
      </c>
      <c r="D8" s="3">
        <v>59572</v>
      </c>
      <c r="E8" s="3">
        <v>12812</v>
      </c>
      <c r="F8" s="3">
        <v>19877</v>
      </c>
      <c r="G8" s="3">
        <v>242221.00099999999</v>
      </c>
      <c r="H8" s="3">
        <v>104011</v>
      </c>
      <c r="I8" s="3">
        <v>1220114.4650000001</v>
      </c>
      <c r="J8" s="1">
        <f t="shared" si="2"/>
        <v>0.11094624332351095</v>
      </c>
      <c r="K8" s="1">
        <f t="shared" si="0"/>
        <v>3.1041069723018146E-2</v>
      </c>
      <c r="L8" s="1">
        <f t="shared" si="0"/>
        <v>0</v>
      </c>
      <c r="M8" s="1">
        <f t="shared" si="0"/>
        <v>0</v>
      </c>
      <c r="N8" s="1">
        <f t="shared" si="0"/>
        <v>0</v>
      </c>
      <c r="O8" s="1">
        <f t="shared" si="0"/>
        <v>-5.5181012153442469E-2</v>
      </c>
      <c r="P8" s="1">
        <f t="shared" si="0"/>
        <v>0</v>
      </c>
      <c r="Q8" s="1">
        <f t="shared" si="0"/>
        <v>3.666869075271556E-2</v>
      </c>
      <c r="R8" s="13">
        <f t="shared" si="3"/>
        <v>46991</v>
      </c>
      <c r="S8" s="13">
        <f t="shared" si="1"/>
        <v>11115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-13366</v>
      </c>
      <c r="X8" s="13">
        <f t="shared" si="1"/>
        <v>0</v>
      </c>
      <c r="Y8" s="13">
        <f t="shared" si="1"/>
        <v>44740</v>
      </c>
    </row>
    <row r="9" spans="1:25" x14ac:dyDescent="0.3">
      <c r="A9" s="5" t="s">
        <v>633</v>
      </c>
      <c r="B9" s="3">
        <v>432454.46400000004</v>
      </c>
      <c r="C9" s="3">
        <v>343753</v>
      </c>
      <c r="D9" s="3">
        <v>57206</v>
      </c>
      <c r="E9" s="3">
        <v>12812</v>
      </c>
      <c r="F9" s="3">
        <v>19877</v>
      </c>
      <c r="G9" s="3">
        <v>255587.00099999999</v>
      </c>
      <c r="H9" s="3">
        <v>104011</v>
      </c>
      <c r="I9" s="3">
        <v>1225700.4650000001</v>
      </c>
      <c r="J9" s="1">
        <f t="shared" si="2"/>
        <v>2.0596388155216267E-2</v>
      </c>
      <c r="K9" s="1">
        <f t="shared" si="0"/>
        <v>-4.1660727324561532E-2</v>
      </c>
      <c r="L9" s="1">
        <f t="shared" si="0"/>
        <v>-4.1359297975736814E-2</v>
      </c>
      <c r="M9" s="1">
        <f t="shared" si="0"/>
        <v>0</v>
      </c>
      <c r="N9" s="1">
        <f t="shared" si="0"/>
        <v>0</v>
      </c>
      <c r="O9" s="1">
        <f t="shared" si="0"/>
        <v>5.229530432965955E-2</v>
      </c>
      <c r="P9" s="1">
        <f t="shared" si="0"/>
        <v>0</v>
      </c>
      <c r="Q9" s="1">
        <f t="shared" si="0"/>
        <v>4.5573940448819196E-3</v>
      </c>
      <c r="R9" s="13">
        <f t="shared" si="3"/>
        <v>8907</v>
      </c>
      <c r="S9" s="13">
        <f t="shared" si="1"/>
        <v>-14321</v>
      </c>
      <c r="T9" s="13">
        <f t="shared" si="1"/>
        <v>-2366</v>
      </c>
      <c r="U9" s="13">
        <f t="shared" si="1"/>
        <v>0</v>
      </c>
      <c r="V9" s="13">
        <f t="shared" si="1"/>
        <v>0</v>
      </c>
      <c r="W9" s="13">
        <f t="shared" si="1"/>
        <v>13366</v>
      </c>
      <c r="X9" s="13">
        <f t="shared" si="1"/>
        <v>0</v>
      </c>
      <c r="Y9" s="13">
        <f t="shared" si="1"/>
        <v>5586</v>
      </c>
    </row>
    <row r="10" spans="1:25" x14ac:dyDescent="0.3">
      <c r="A10" s="5" t="s">
        <v>608</v>
      </c>
      <c r="B10" s="3">
        <v>437892.58900000004</v>
      </c>
      <c r="C10" s="3">
        <v>347574</v>
      </c>
      <c r="D10" s="3">
        <v>59208</v>
      </c>
      <c r="E10" s="3">
        <v>12812</v>
      </c>
      <c r="F10" s="3">
        <v>19877</v>
      </c>
      <c r="G10" s="3">
        <v>257681.00099999999</v>
      </c>
      <c r="H10" s="3">
        <v>104011</v>
      </c>
      <c r="I10" s="3">
        <v>1239055.5900000001</v>
      </c>
      <c r="J10" s="1">
        <f t="shared" si="2"/>
        <v>1.2418855985708403E-2</v>
      </c>
      <c r="K10" s="1">
        <f t="shared" si="0"/>
        <v>1.0993342424922463E-2</v>
      </c>
      <c r="L10" s="1">
        <f t="shared" si="0"/>
        <v>3.3812998243480608E-2</v>
      </c>
      <c r="M10" s="1">
        <f t="shared" si="0"/>
        <v>0</v>
      </c>
      <c r="N10" s="1">
        <f t="shared" si="0"/>
        <v>0</v>
      </c>
      <c r="O10" s="1">
        <f t="shared" si="0"/>
        <v>8.1263267057861202E-3</v>
      </c>
      <c r="P10" s="1">
        <f t="shared" si="0"/>
        <v>0</v>
      </c>
      <c r="Q10" s="1">
        <f t="shared" si="0"/>
        <v>1.0778471206445225E-2</v>
      </c>
      <c r="R10" s="13">
        <f t="shared" si="3"/>
        <v>5438.125</v>
      </c>
      <c r="S10" s="13">
        <f t="shared" si="1"/>
        <v>3821</v>
      </c>
      <c r="T10" s="13">
        <f t="shared" si="1"/>
        <v>2002</v>
      </c>
      <c r="U10" s="13">
        <f t="shared" si="1"/>
        <v>0</v>
      </c>
      <c r="V10" s="13">
        <f t="shared" si="1"/>
        <v>0</v>
      </c>
      <c r="W10" s="13">
        <f t="shared" si="1"/>
        <v>2094</v>
      </c>
      <c r="X10" s="13">
        <f t="shared" si="1"/>
        <v>0</v>
      </c>
      <c r="Y10" s="13">
        <f t="shared" si="1"/>
        <v>13355.125</v>
      </c>
    </row>
    <row r="11" spans="1:25" x14ac:dyDescent="0.3">
      <c r="A11" s="5" t="s">
        <v>634</v>
      </c>
      <c r="B11" s="3">
        <v>446132.58900000004</v>
      </c>
      <c r="C11" s="3">
        <v>348157</v>
      </c>
      <c r="D11" s="3">
        <v>59208</v>
      </c>
      <c r="E11" s="3">
        <v>12812</v>
      </c>
      <c r="F11" s="3">
        <v>19877</v>
      </c>
      <c r="G11" s="3">
        <v>257681.00099999999</v>
      </c>
      <c r="H11" s="3">
        <v>104011</v>
      </c>
      <c r="I11" s="3">
        <v>1247878.5900000001</v>
      </c>
      <c r="J11" s="1">
        <f t="shared" si="2"/>
        <v>1.8469845519400063E-2</v>
      </c>
      <c r="K11" s="1">
        <f t="shared" si="0"/>
        <v>1.6745318922210383E-3</v>
      </c>
      <c r="L11" s="1">
        <f t="shared" si="0"/>
        <v>0</v>
      </c>
      <c r="M11" s="1">
        <f t="shared" si="0"/>
        <v>0</v>
      </c>
      <c r="N11" s="1">
        <f t="shared" si="0"/>
        <v>0</v>
      </c>
      <c r="O11" s="1">
        <f t="shared" si="0"/>
        <v>0</v>
      </c>
      <c r="P11" s="1">
        <f t="shared" si="0"/>
        <v>0</v>
      </c>
      <c r="Q11" s="1">
        <f t="shared" si="0"/>
        <v>7.0703993727466701E-3</v>
      </c>
      <c r="R11" s="13">
        <f t="shared" si="3"/>
        <v>8240</v>
      </c>
      <c r="S11" s="13">
        <f t="shared" si="1"/>
        <v>583</v>
      </c>
      <c r="T11" s="13">
        <f t="shared" si="1"/>
        <v>0</v>
      </c>
      <c r="U11" s="13">
        <f t="shared" si="1"/>
        <v>0</v>
      </c>
      <c r="V11" s="13">
        <f t="shared" si="1"/>
        <v>0</v>
      </c>
      <c r="W11" s="13">
        <f t="shared" si="1"/>
        <v>0</v>
      </c>
      <c r="X11" s="13">
        <f t="shared" si="1"/>
        <v>0</v>
      </c>
      <c r="Y11" s="13">
        <f t="shared" si="1"/>
        <v>8823</v>
      </c>
    </row>
    <row r="12" spans="1:25" x14ac:dyDescent="0.3">
      <c r="A12" s="5" t="s">
        <v>635</v>
      </c>
      <c r="B12" s="3">
        <v>439465.58900000004</v>
      </c>
      <c r="C12" s="3">
        <v>345792</v>
      </c>
      <c r="D12" s="3">
        <v>59208</v>
      </c>
      <c r="E12" s="3">
        <v>29212</v>
      </c>
      <c r="F12" s="3">
        <v>19877</v>
      </c>
      <c r="G12" s="3">
        <v>258702.00099999999</v>
      </c>
      <c r="H12" s="3">
        <v>104011</v>
      </c>
      <c r="I12" s="3">
        <v>1256267.5900000001</v>
      </c>
      <c r="J12" s="1">
        <f t="shared" si="2"/>
        <v>-1.5170698609578735E-2</v>
      </c>
      <c r="K12" s="1">
        <f t="shared" si="0"/>
        <v>-6.8393716453821951E-3</v>
      </c>
      <c r="L12" s="1">
        <f t="shared" si="0"/>
        <v>0</v>
      </c>
      <c r="M12" s="1">
        <f t="shared" si="0"/>
        <v>0.56141311789675474</v>
      </c>
      <c r="N12" s="1">
        <f t="shared" si="0"/>
        <v>0</v>
      </c>
      <c r="O12" s="1">
        <f t="shared" si="0"/>
        <v>3.9466258322447224E-3</v>
      </c>
      <c r="P12" s="1">
        <f t="shared" si="0"/>
        <v>0</v>
      </c>
      <c r="Q12" s="1">
        <f t="shared" si="0"/>
        <v>6.6777174439404266E-3</v>
      </c>
      <c r="R12" s="13">
        <f t="shared" si="3"/>
        <v>-6667</v>
      </c>
      <c r="S12" s="13">
        <f t="shared" si="1"/>
        <v>-2365</v>
      </c>
      <c r="T12" s="13">
        <f t="shared" si="1"/>
        <v>0</v>
      </c>
      <c r="U12" s="13">
        <f t="shared" si="1"/>
        <v>16400</v>
      </c>
      <c r="V12" s="13">
        <f t="shared" si="1"/>
        <v>0</v>
      </c>
      <c r="W12" s="13">
        <f t="shared" si="1"/>
        <v>1021</v>
      </c>
      <c r="X12" s="13">
        <f t="shared" si="1"/>
        <v>0</v>
      </c>
      <c r="Y12" s="13">
        <f t="shared" si="1"/>
        <v>8389</v>
      </c>
    </row>
    <row r="13" spans="1:25" x14ac:dyDescent="0.3">
      <c r="A13" s="5" t="s">
        <v>636</v>
      </c>
      <c r="B13" s="3">
        <v>430992.08499999996</v>
      </c>
      <c r="C13" s="3">
        <v>328237</v>
      </c>
      <c r="D13" s="3">
        <v>59208</v>
      </c>
      <c r="E13" s="3">
        <v>29212</v>
      </c>
      <c r="F13" s="3">
        <v>19877</v>
      </c>
      <c r="G13" s="3">
        <v>262418.27</v>
      </c>
      <c r="H13" s="3">
        <v>104011</v>
      </c>
      <c r="I13" s="3">
        <v>1233955.355</v>
      </c>
      <c r="J13" s="1">
        <f t="shared" si="2"/>
        <v>-1.9660463138203743E-2</v>
      </c>
      <c r="K13" s="1">
        <f t="shared" si="0"/>
        <v>-5.3482696953725511E-2</v>
      </c>
      <c r="L13" s="1">
        <f t="shared" si="0"/>
        <v>0</v>
      </c>
      <c r="M13" s="1">
        <f t="shared" si="0"/>
        <v>0</v>
      </c>
      <c r="N13" s="1">
        <f t="shared" si="0"/>
        <v>0</v>
      </c>
      <c r="O13" s="1">
        <f t="shared" si="0"/>
        <v>1.4161624493599584E-2</v>
      </c>
      <c r="P13" s="1">
        <f t="shared" si="0"/>
        <v>0</v>
      </c>
      <c r="Q13" s="1">
        <f t="shared" si="0"/>
        <v>-1.8081881900824607E-2</v>
      </c>
      <c r="R13" s="13">
        <f t="shared" si="3"/>
        <v>-8473.5040000000736</v>
      </c>
      <c r="S13" s="13">
        <f t="shared" si="1"/>
        <v>-17555</v>
      </c>
      <c r="T13" s="13">
        <f t="shared" si="1"/>
        <v>0</v>
      </c>
      <c r="U13" s="13">
        <f t="shared" si="1"/>
        <v>0</v>
      </c>
      <c r="V13" s="13">
        <f t="shared" si="1"/>
        <v>0</v>
      </c>
      <c r="W13" s="13">
        <f t="shared" si="1"/>
        <v>3716.2690000000293</v>
      </c>
      <c r="X13" s="13">
        <f t="shared" si="1"/>
        <v>0</v>
      </c>
      <c r="Y13" s="13">
        <f t="shared" si="1"/>
        <v>-22312.235000000102</v>
      </c>
    </row>
    <row r="14" spans="1:25" x14ac:dyDescent="0.3">
      <c r="A14" s="5" t="s">
        <v>637</v>
      </c>
      <c r="B14" s="3">
        <v>434164.08499999996</v>
      </c>
      <c r="C14" s="3">
        <v>317097</v>
      </c>
      <c r="D14" s="3">
        <v>59208</v>
      </c>
      <c r="E14" s="3">
        <v>29212</v>
      </c>
      <c r="F14" s="3">
        <v>19877</v>
      </c>
      <c r="G14" s="3">
        <v>273821</v>
      </c>
      <c r="H14" s="3">
        <v>105558</v>
      </c>
      <c r="I14" s="3">
        <v>1238937.085</v>
      </c>
      <c r="J14" s="1">
        <f t="shared" si="2"/>
        <v>7.3059935392859598E-3</v>
      </c>
      <c r="K14" s="1">
        <f t="shared" si="0"/>
        <v>-3.5131205908602102E-2</v>
      </c>
      <c r="L14" s="1">
        <f t="shared" si="0"/>
        <v>0</v>
      </c>
      <c r="M14" s="1">
        <f t="shared" si="0"/>
        <v>0</v>
      </c>
      <c r="N14" s="1">
        <f t="shared" si="0"/>
        <v>0</v>
      </c>
      <c r="O14" s="1">
        <f t="shared" si="0"/>
        <v>4.1643007658287642E-2</v>
      </c>
      <c r="P14" s="1">
        <f t="shared" si="0"/>
        <v>1.4655450084313838E-2</v>
      </c>
      <c r="Q14" s="1">
        <f t="shared" si="0"/>
        <v>4.0209709276722329E-3</v>
      </c>
      <c r="R14" s="13">
        <f t="shared" si="3"/>
        <v>3172</v>
      </c>
      <c r="S14" s="13">
        <f t="shared" si="1"/>
        <v>-11140</v>
      </c>
      <c r="T14" s="13">
        <f t="shared" si="1"/>
        <v>0</v>
      </c>
      <c r="U14" s="13">
        <f t="shared" si="1"/>
        <v>0</v>
      </c>
      <c r="V14" s="13">
        <f t="shared" si="1"/>
        <v>0</v>
      </c>
      <c r="W14" s="13">
        <f t="shared" si="1"/>
        <v>11402.729999999981</v>
      </c>
      <c r="X14" s="13">
        <f t="shared" si="1"/>
        <v>1547</v>
      </c>
      <c r="Y14" s="13">
        <f t="shared" si="1"/>
        <v>4981.7299999999814</v>
      </c>
    </row>
    <row r="15" spans="1:25" x14ac:dyDescent="0.3">
      <c r="A15" s="5" t="s">
        <v>638</v>
      </c>
      <c r="B15" s="3">
        <v>411133.08499999996</v>
      </c>
      <c r="C15" s="3">
        <v>317097</v>
      </c>
      <c r="D15" s="3">
        <v>75097</v>
      </c>
      <c r="E15" s="3">
        <v>29212</v>
      </c>
      <c r="F15" s="3"/>
      <c r="G15" s="3">
        <v>265754</v>
      </c>
      <c r="H15" s="3">
        <v>86109</v>
      </c>
      <c r="I15" s="3">
        <v>1184402.085</v>
      </c>
      <c r="J15" s="1">
        <f t="shared" si="2"/>
        <v>-5.6018357170160613E-2</v>
      </c>
      <c r="K15" s="1">
        <f t="shared" si="0"/>
        <v>0</v>
      </c>
      <c r="L15" s="1">
        <f t="shared" si="0"/>
        <v>0.21157969026725434</v>
      </c>
      <c r="M15" s="1">
        <f t="shared" si="0"/>
        <v>0</v>
      </c>
      <c r="N15" s="1" t="e">
        <f t="shared" si="0"/>
        <v>#DIV/0!</v>
      </c>
      <c r="O15" s="1">
        <f t="shared" si="0"/>
        <v>-3.0355140468252596E-2</v>
      </c>
      <c r="P15" s="1">
        <f t="shared" si="0"/>
        <v>-0.22586489217155001</v>
      </c>
      <c r="Q15" s="1">
        <f t="shared" si="0"/>
        <v>-4.6044329616322821E-2</v>
      </c>
      <c r="R15" s="13">
        <f t="shared" si="3"/>
        <v>-23031</v>
      </c>
      <c r="S15" s="13">
        <f t="shared" si="1"/>
        <v>0</v>
      </c>
      <c r="T15" s="13">
        <f t="shared" si="1"/>
        <v>15889</v>
      </c>
      <c r="U15" s="13">
        <f t="shared" si="1"/>
        <v>0</v>
      </c>
      <c r="V15" s="13">
        <f t="shared" si="1"/>
        <v>-19877</v>
      </c>
      <c r="W15" s="13">
        <f t="shared" si="1"/>
        <v>-8067</v>
      </c>
      <c r="X15" s="13">
        <f t="shared" si="1"/>
        <v>-19449</v>
      </c>
      <c r="Y15" s="13">
        <f t="shared" si="1"/>
        <v>-54535</v>
      </c>
    </row>
    <row r="16" spans="1:25" x14ac:dyDescent="0.3">
      <c r="A16" s="5" t="s">
        <v>639</v>
      </c>
      <c r="B16" s="3">
        <v>421668.08499999996</v>
      </c>
      <c r="C16" s="3">
        <v>328367</v>
      </c>
      <c r="D16" s="3">
        <v>75097</v>
      </c>
      <c r="E16" s="3">
        <v>29212</v>
      </c>
      <c r="F16" s="3"/>
      <c r="G16" s="3">
        <v>266368</v>
      </c>
      <c r="H16" s="3">
        <v>88858</v>
      </c>
      <c r="I16" s="3">
        <v>1209570.085</v>
      </c>
      <c r="J16" s="1">
        <f t="shared" si="2"/>
        <v>2.4984105685873764E-2</v>
      </c>
      <c r="K16" s="1">
        <f t="shared" si="0"/>
        <v>3.4321353851026443E-2</v>
      </c>
      <c r="L16" s="1">
        <f t="shared" si="0"/>
        <v>0</v>
      </c>
      <c r="M16" s="1">
        <f t="shared" si="0"/>
        <v>0</v>
      </c>
      <c r="N16" s="1"/>
      <c r="O16" s="1">
        <f t="shared" si="0"/>
        <v>2.3050816914944737E-3</v>
      </c>
      <c r="P16" s="1">
        <f t="shared" si="0"/>
        <v>3.0937000607711179E-2</v>
      </c>
      <c r="Q16" s="1">
        <f t="shared" si="0"/>
        <v>2.0807392901090144E-2</v>
      </c>
      <c r="R16" s="13">
        <f t="shared" si="3"/>
        <v>10535</v>
      </c>
      <c r="S16" s="13">
        <f t="shared" si="1"/>
        <v>11270</v>
      </c>
      <c r="T16" s="13">
        <f t="shared" si="1"/>
        <v>0</v>
      </c>
      <c r="U16" s="13">
        <f t="shared" si="1"/>
        <v>0</v>
      </c>
      <c r="V16" s="13">
        <f t="shared" si="1"/>
        <v>0</v>
      </c>
      <c r="W16" s="13">
        <f t="shared" si="1"/>
        <v>614</v>
      </c>
      <c r="X16" s="13">
        <f t="shared" si="1"/>
        <v>2749</v>
      </c>
      <c r="Y16" s="13">
        <f t="shared" si="1"/>
        <v>25168</v>
      </c>
    </row>
    <row r="17" spans="1:25" x14ac:dyDescent="0.3">
      <c r="A17" s="5" t="s">
        <v>640</v>
      </c>
      <c r="B17" s="3">
        <v>431659.23499999999</v>
      </c>
      <c r="C17" s="3">
        <v>352492</v>
      </c>
      <c r="D17" s="3">
        <v>77998</v>
      </c>
      <c r="E17" s="3">
        <v>29853</v>
      </c>
      <c r="F17" s="3"/>
      <c r="G17" s="3">
        <v>276345</v>
      </c>
      <c r="H17" s="3">
        <v>91827</v>
      </c>
      <c r="I17" s="3">
        <v>1260174.2349999999</v>
      </c>
      <c r="J17" s="1">
        <f t="shared" si="2"/>
        <v>2.3145919720679725E-2</v>
      </c>
      <c r="K17" s="1">
        <f t="shared" si="0"/>
        <v>6.8441269589097062E-2</v>
      </c>
      <c r="L17" s="1">
        <f t="shared" si="0"/>
        <v>3.7193261365676043E-2</v>
      </c>
      <c r="M17" s="1">
        <f t="shared" si="0"/>
        <v>2.1471878873145077E-2</v>
      </c>
      <c r="N17" s="1"/>
      <c r="O17" s="1">
        <f t="shared" si="0"/>
        <v>3.6103421447827896E-2</v>
      </c>
      <c r="P17" s="1">
        <f t="shared" si="0"/>
        <v>3.2332538360177292E-2</v>
      </c>
      <c r="Q17" s="1">
        <f t="shared" si="0"/>
        <v>4.0156470902612852E-2</v>
      </c>
      <c r="R17" s="13">
        <f t="shared" si="3"/>
        <v>9991.1500000000233</v>
      </c>
      <c r="S17" s="13">
        <f t="shared" si="1"/>
        <v>24125</v>
      </c>
      <c r="T17" s="13">
        <f t="shared" si="1"/>
        <v>2901</v>
      </c>
      <c r="U17" s="13">
        <f t="shared" si="1"/>
        <v>641</v>
      </c>
      <c r="V17" s="13">
        <f t="shared" si="1"/>
        <v>0</v>
      </c>
      <c r="W17" s="13">
        <f t="shared" si="1"/>
        <v>9977</v>
      </c>
      <c r="X17" s="13">
        <f t="shared" si="1"/>
        <v>2969</v>
      </c>
      <c r="Y17" s="13">
        <f t="shared" si="1"/>
        <v>50604.149999999907</v>
      </c>
    </row>
    <row r="18" spans="1:25" x14ac:dyDescent="0.3">
      <c r="A18" s="5" t="s">
        <v>641</v>
      </c>
      <c r="B18" s="3">
        <v>430895.11</v>
      </c>
      <c r="C18" s="3">
        <v>352958</v>
      </c>
      <c r="D18" s="3">
        <v>77998</v>
      </c>
      <c r="E18" s="3">
        <v>29853</v>
      </c>
      <c r="F18" s="3"/>
      <c r="G18" s="3">
        <v>277232</v>
      </c>
      <c r="H18" s="3">
        <v>91827</v>
      </c>
      <c r="I18" s="3">
        <v>1260763.1099999999</v>
      </c>
      <c r="J18" s="1">
        <f t="shared" si="2"/>
        <v>-1.7733434013674466E-3</v>
      </c>
      <c r="K18" s="1">
        <f t="shared" si="0"/>
        <v>1.3202704004442456E-3</v>
      </c>
      <c r="L18" s="1">
        <f t="shared" si="0"/>
        <v>0</v>
      </c>
      <c r="M18" s="1">
        <f t="shared" si="0"/>
        <v>0</v>
      </c>
      <c r="N18" s="1"/>
      <c r="O18" s="1">
        <f t="shared" si="0"/>
        <v>3.1994863507820164E-3</v>
      </c>
      <c r="P18" s="1">
        <f t="shared" si="0"/>
        <v>0</v>
      </c>
      <c r="Q18" s="1">
        <f t="shared" si="0"/>
        <v>4.670782285182821E-4</v>
      </c>
      <c r="R18" s="13">
        <f t="shared" si="3"/>
        <v>-764.125</v>
      </c>
      <c r="S18" s="13">
        <f t="shared" si="1"/>
        <v>466</v>
      </c>
      <c r="T18" s="13">
        <f t="shared" si="1"/>
        <v>0</v>
      </c>
      <c r="U18" s="13">
        <f t="shared" si="1"/>
        <v>0</v>
      </c>
      <c r="V18" s="13">
        <f t="shared" si="1"/>
        <v>0</v>
      </c>
      <c r="W18" s="13">
        <f t="shared" si="1"/>
        <v>887</v>
      </c>
      <c r="X18" s="13">
        <f t="shared" si="1"/>
        <v>0</v>
      </c>
      <c r="Y18" s="13">
        <f t="shared" si="1"/>
        <v>588.875</v>
      </c>
    </row>
    <row r="19" spans="1:25" x14ac:dyDescent="0.3">
      <c r="A19" s="5" t="s">
        <v>642</v>
      </c>
      <c r="B19" s="3">
        <v>433031.11</v>
      </c>
      <c r="C19" s="3">
        <v>338968</v>
      </c>
      <c r="D19" s="3">
        <v>85498</v>
      </c>
      <c r="E19" s="3">
        <v>29853</v>
      </c>
      <c r="F19" s="3"/>
      <c r="G19" s="3">
        <v>285953</v>
      </c>
      <c r="H19" s="3">
        <v>93887.9</v>
      </c>
      <c r="I19" s="3">
        <v>1267191.0099999998</v>
      </c>
      <c r="J19" s="1">
        <f t="shared" si="2"/>
        <v>4.9326710037068703E-3</v>
      </c>
      <c r="K19" s="1">
        <f t="shared" si="0"/>
        <v>-4.1272332491562626E-2</v>
      </c>
      <c r="L19" s="1">
        <f t="shared" si="0"/>
        <v>8.7721350207022389E-2</v>
      </c>
      <c r="M19" s="1">
        <f t="shared" si="0"/>
        <v>0</v>
      </c>
      <c r="N19" s="1"/>
      <c r="O19" s="1">
        <f t="shared" si="0"/>
        <v>3.0498018905204701E-2</v>
      </c>
      <c r="P19" s="1">
        <f t="shared" si="0"/>
        <v>2.195064539733016E-2</v>
      </c>
      <c r="Q19" s="1">
        <f t="shared" si="0"/>
        <v>5.0725580826207943E-3</v>
      </c>
      <c r="R19" s="13">
        <f t="shared" si="3"/>
        <v>2136</v>
      </c>
      <c r="S19" s="13">
        <f t="shared" si="1"/>
        <v>-13990</v>
      </c>
      <c r="T19" s="13">
        <f t="shared" si="1"/>
        <v>7500</v>
      </c>
      <c r="U19" s="13">
        <f t="shared" si="1"/>
        <v>0</v>
      </c>
      <c r="V19" s="13">
        <f t="shared" si="1"/>
        <v>0</v>
      </c>
      <c r="W19" s="13">
        <f t="shared" si="1"/>
        <v>8721</v>
      </c>
      <c r="X19" s="13">
        <f t="shared" si="1"/>
        <v>2060.8999999999942</v>
      </c>
      <c r="Y19" s="13">
        <f t="shared" si="1"/>
        <v>6427.8999999999069</v>
      </c>
    </row>
    <row r="20" spans="1:25" x14ac:dyDescent="0.3">
      <c r="A20" s="5" t="s">
        <v>643</v>
      </c>
      <c r="B20" s="3">
        <v>443665.11</v>
      </c>
      <c r="C20" s="3">
        <v>336547</v>
      </c>
      <c r="D20" s="3">
        <v>70078</v>
      </c>
      <c r="E20" s="3">
        <v>36520</v>
      </c>
      <c r="F20" s="3"/>
      <c r="G20" s="3">
        <v>293832</v>
      </c>
      <c r="H20" s="3">
        <v>93887.9</v>
      </c>
      <c r="I20" s="3">
        <v>1274530.0099999998</v>
      </c>
      <c r="J20" s="1">
        <f t="shared" si="2"/>
        <v>2.3968528875304169E-2</v>
      </c>
      <c r="K20" s="1">
        <f t="shared" si="2"/>
        <v>-7.1936460583514336E-3</v>
      </c>
      <c r="L20" s="1">
        <f t="shared" si="2"/>
        <v>-0.2200405262707269</v>
      </c>
      <c r="M20" s="1">
        <f t="shared" si="2"/>
        <v>0.18255750273822563</v>
      </c>
      <c r="N20" s="1"/>
      <c r="O20" s="1">
        <f t="shared" ref="O20:Q25" si="4">(G20-G19)/G20</f>
        <v>2.6814642380680116E-2</v>
      </c>
      <c r="P20" s="1">
        <f t="shared" si="4"/>
        <v>0</v>
      </c>
      <c r="Q20" s="1">
        <f t="shared" si="4"/>
        <v>5.7582010171733826E-3</v>
      </c>
      <c r="R20" s="13">
        <f t="shared" si="3"/>
        <v>10634</v>
      </c>
      <c r="S20" s="13">
        <f t="shared" ref="S20:S25" si="5">C20-C19</f>
        <v>-2421</v>
      </c>
      <c r="T20" s="13">
        <f t="shared" ref="T20:T25" si="6">D20-D19</f>
        <v>-15420</v>
      </c>
      <c r="U20" s="13">
        <f t="shared" ref="U20:U25" si="7">E20-E19</f>
        <v>6667</v>
      </c>
      <c r="V20" s="13">
        <f t="shared" ref="V20:V25" si="8">F20-F19</f>
        <v>0</v>
      </c>
      <c r="W20" s="13">
        <f t="shared" ref="W20:W25" si="9">G20-G19</f>
        <v>7879</v>
      </c>
      <c r="X20" s="13">
        <f t="shared" ref="X20:X25" si="10">H20-H19</f>
        <v>0</v>
      </c>
      <c r="Y20" s="13">
        <f t="shared" ref="Y20:Y25" si="11">I20-I19</f>
        <v>7339</v>
      </c>
    </row>
    <row r="21" spans="1:25" x14ac:dyDescent="0.3">
      <c r="A21" s="5" t="s">
        <v>644</v>
      </c>
      <c r="B21" s="3">
        <v>442229.70999999996</v>
      </c>
      <c r="C21" s="3">
        <v>328776</v>
      </c>
      <c r="D21" s="3">
        <v>70078</v>
      </c>
      <c r="E21" s="3">
        <v>36520</v>
      </c>
      <c r="F21" s="3"/>
      <c r="G21" s="3">
        <v>301573</v>
      </c>
      <c r="H21" s="3">
        <v>93887.9</v>
      </c>
      <c r="I21" s="3">
        <v>1273064.6099999999</v>
      </c>
      <c r="J21" s="1">
        <f t="shared" si="2"/>
        <v>-3.245824438163649E-3</v>
      </c>
      <c r="K21" s="1">
        <f t="shared" si="2"/>
        <v>-2.3636153490522421E-2</v>
      </c>
      <c r="L21" s="1">
        <f t="shared" si="2"/>
        <v>0</v>
      </c>
      <c r="M21" s="1">
        <f t="shared" si="2"/>
        <v>0</v>
      </c>
      <c r="N21" s="1"/>
      <c r="O21" s="1">
        <f t="shared" si="4"/>
        <v>2.5668743554628563E-2</v>
      </c>
      <c r="P21" s="1">
        <f t="shared" si="4"/>
        <v>0</v>
      </c>
      <c r="Q21" s="1">
        <f t="shared" si="4"/>
        <v>-1.1510806195452303E-3</v>
      </c>
      <c r="R21" s="13">
        <f t="shared" si="3"/>
        <v>-1435.4000000000233</v>
      </c>
      <c r="S21" s="13">
        <f t="shared" si="5"/>
        <v>-7771</v>
      </c>
      <c r="T21" s="13">
        <f t="shared" si="6"/>
        <v>0</v>
      </c>
      <c r="U21" s="13">
        <f t="shared" si="7"/>
        <v>0</v>
      </c>
      <c r="V21" s="13">
        <f t="shared" si="8"/>
        <v>0</v>
      </c>
      <c r="W21" s="13">
        <f t="shared" si="9"/>
        <v>7741</v>
      </c>
      <c r="X21" s="13">
        <f t="shared" si="10"/>
        <v>0</v>
      </c>
      <c r="Y21" s="13">
        <f t="shared" si="11"/>
        <v>-1465.3999999999069</v>
      </c>
    </row>
    <row r="22" spans="1:25" x14ac:dyDescent="0.3">
      <c r="A22" s="5" t="s">
        <v>645</v>
      </c>
      <c r="B22" s="3">
        <v>425166.70999999996</v>
      </c>
      <c r="C22" s="3">
        <v>336776</v>
      </c>
      <c r="D22" s="3">
        <v>70078</v>
      </c>
      <c r="E22" s="3">
        <v>55270</v>
      </c>
      <c r="F22" s="3"/>
      <c r="G22" s="3">
        <v>302598</v>
      </c>
      <c r="H22" s="3">
        <v>93887.9</v>
      </c>
      <c r="I22" s="3">
        <v>1283776.6099999999</v>
      </c>
      <c r="J22" s="1">
        <f t="shared" si="2"/>
        <v>-4.0132492969640075E-2</v>
      </c>
      <c r="K22" s="1">
        <f t="shared" si="2"/>
        <v>2.3754661852388531E-2</v>
      </c>
      <c r="L22" s="1">
        <f t="shared" si="2"/>
        <v>0</v>
      </c>
      <c r="M22" s="1">
        <f t="shared" si="2"/>
        <v>0.33924371268319159</v>
      </c>
      <c r="N22" s="1"/>
      <c r="O22" s="1">
        <f t="shared" si="4"/>
        <v>3.3873323683566979E-3</v>
      </c>
      <c r="P22" s="1">
        <f t="shared" si="4"/>
        <v>0</v>
      </c>
      <c r="Q22" s="1">
        <f t="shared" si="4"/>
        <v>8.3441308375294364E-3</v>
      </c>
      <c r="R22" s="13">
        <f t="shared" si="3"/>
        <v>-17063</v>
      </c>
      <c r="S22" s="13">
        <f t="shared" si="5"/>
        <v>8000</v>
      </c>
      <c r="T22" s="13">
        <f t="shared" si="6"/>
        <v>0</v>
      </c>
      <c r="U22" s="13">
        <f t="shared" si="7"/>
        <v>18750</v>
      </c>
      <c r="V22" s="13">
        <f t="shared" si="8"/>
        <v>0</v>
      </c>
      <c r="W22" s="13">
        <f t="shared" si="9"/>
        <v>1025</v>
      </c>
      <c r="X22" s="13">
        <f t="shared" si="10"/>
        <v>0</v>
      </c>
      <c r="Y22" s="13">
        <f t="shared" si="11"/>
        <v>10712</v>
      </c>
    </row>
    <row r="23" spans="1:25" x14ac:dyDescent="0.3">
      <c r="A23" s="5" t="s">
        <v>622</v>
      </c>
      <c r="B23" s="3">
        <v>425166.70999999996</v>
      </c>
      <c r="C23" s="3">
        <v>339465</v>
      </c>
      <c r="D23" s="3">
        <v>83203</v>
      </c>
      <c r="E23" s="3">
        <v>55270</v>
      </c>
      <c r="F23" s="3"/>
      <c r="G23" s="3">
        <v>302598</v>
      </c>
      <c r="H23" s="3">
        <v>93887.9</v>
      </c>
      <c r="I23" s="3">
        <v>1299590.6099999999</v>
      </c>
      <c r="J23" s="1">
        <f t="shared" si="2"/>
        <v>0</v>
      </c>
      <c r="K23" s="1">
        <f t="shared" si="2"/>
        <v>7.9212879089154992E-3</v>
      </c>
      <c r="L23" s="1">
        <f t="shared" si="2"/>
        <v>0.15774671586361069</v>
      </c>
      <c r="M23" s="1">
        <f t="shared" si="2"/>
        <v>0</v>
      </c>
      <c r="N23" s="1"/>
      <c r="O23" s="1">
        <f t="shared" si="4"/>
        <v>0</v>
      </c>
      <c r="P23" s="1">
        <f t="shared" si="4"/>
        <v>0</v>
      </c>
      <c r="Q23" s="1">
        <f t="shared" si="4"/>
        <v>1.216844741591354E-2</v>
      </c>
      <c r="R23" s="13">
        <f t="shared" si="3"/>
        <v>0</v>
      </c>
      <c r="S23" s="13">
        <f t="shared" si="5"/>
        <v>2689</v>
      </c>
      <c r="T23" s="13">
        <f t="shared" si="6"/>
        <v>13125</v>
      </c>
      <c r="U23" s="13">
        <f t="shared" si="7"/>
        <v>0</v>
      </c>
      <c r="V23" s="13">
        <f t="shared" si="8"/>
        <v>0</v>
      </c>
      <c r="W23" s="13">
        <f t="shared" si="9"/>
        <v>0</v>
      </c>
      <c r="X23" s="13">
        <f t="shared" si="10"/>
        <v>0</v>
      </c>
      <c r="Y23" s="13">
        <f t="shared" si="11"/>
        <v>15814</v>
      </c>
    </row>
    <row r="24" spans="1:25" x14ac:dyDescent="0.3">
      <c r="A24" s="5" t="s">
        <v>646</v>
      </c>
      <c r="B24" s="3">
        <v>429397.58499999996</v>
      </c>
      <c r="C24" s="3">
        <v>341382</v>
      </c>
      <c r="D24" s="3">
        <v>83203</v>
      </c>
      <c r="E24" s="3">
        <v>55270</v>
      </c>
      <c r="F24" s="3"/>
      <c r="G24" s="3">
        <v>302598</v>
      </c>
      <c r="H24" s="3">
        <v>93887.9</v>
      </c>
      <c r="I24" s="3">
        <v>1305738.4849999999</v>
      </c>
      <c r="J24" s="1">
        <f t="shared" si="2"/>
        <v>9.8530479625310429E-3</v>
      </c>
      <c r="K24" s="1">
        <f t="shared" si="2"/>
        <v>5.6154103028279168E-3</v>
      </c>
      <c r="L24" s="1">
        <f t="shared" si="2"/>
        <v>0</v>
      </c>
      <c r="M24" s="1">
        <f t="shared" si="2"/>
        <v>0</v>
      </c>
      <c r="N24" s="1"/>
      <c r="O24" s="1">
        <f t="shared" si="4"/>
        <v>0</v>
      </c>
      <c r="P24" s="1">
        <f t="shared" si="4"/>
        <v>0</v>
      </c>
      <c r="Q24" s="1">
        <f t="shared" si="4"/>
        <v>4.7083509221986369E-3</v>
      </c>
      <c r="R24" s="13">
        <f t="shared" si="3"/>
        <v>4230.875</v>
      </c>
      <c r="S24" s="13">
        <f t="shared" si="5"/>
        <v>1917</v>
      </c>
      <c r="T24" s="13">
        <f t="shared" si="6"/>
        <v>0</v>
      </c>
      <c r="U24" s="13">
        <f t="shared" si="7"/>
        <v>0</v>
      </c>
      <c r="V24" s="13">
        <f t="shared" si="8"/>
        <v>0</v>
      </c>
      <c r="W24" s="13">
        <f t="shared" si="9"/>
        <v>0</v>
      </c>
      <c r="X24" s="13">
        <f t="shared" si="10"/>
        <v>0</v>
      </c>
      <c r="Y24" s="13">
        <f t="shared" si="11"/>
        <v>6147.875</v>
      </c>
    </row>
    <row r="25" spans="1:25" x14ac:dyDescent="0.3">
      <c r="A25" s="5" t="s">
        <v>647</v>
      </c>
      <c r="B25" s="3">
        <v>451015.34499999997</v>
      </c>
      <c r="C25" s="3">
        <v>355881</v>
      </c>
      <c r="D25" s="3">
        <v>69515</v>
      </c>
      <c r="E25" s="3">
        <v>56763</v>
      </c>
      <c r="F25" s="3"/>
      <c r="G25" s="3">
        <v>314253</v>
      </c>
      <c r="H25" s="3">
        <v>98516.9</v>
      </c>
      <c r="I25" s="3">
        <v>1345944.2449999999</v>
      </c>
      <c r="J25" s="1">
        <f t="shared" si="2"/>
        <v>4.7931318168343055E-2</v>
      </c>
      <c r="K25" s="1">
        <f t="shared" si="2"/>
        <v>4.0741146619235079E-2</v>
      </c>
      <c r="L25" s="1">
        <f t="shared" si="2"/>
        <v>-0.19690714234337914</v>
      </c>
      <c r="M25" s="1">
        <f t="shared" si="2"/>
        <v>2.630234483730599E-2</v>
      </c>
      <c r="N25" s="1"/>
      <c r="O25" s="1">
        <f t="shared" si="4"/>
        <v>3.7087951427671337E-2</v>
      </c>
      <c r="P25" s="1">
        <f t="shared" si="4"/>
        <v>4.6986862152584991E-2</v>
      </c>
      <c r="Q25" s="1">
        <f t="shared" si="4"/>
        <v>2.9871787148211339E-2</v>
      </c>
      <c r="R25" s="13">
        <f t="shared" si="3"/>
        <v>21617.760000000009</v>
      </c>
      <c r="S25" s="13">
        <f t="shared" si="5"/>
        <v>14499</v>
      </c>
      <c r="T25" s="13">
        <f t="shared" si="6"/>
        <v>-13688</v>
      </c>
      <c r="U25" s="13">
        <f t="shared" si="7"/>
        <v>1493</v>
      </c>
      <c r="V25" s="13">
        <f t="shared" si="8"/>
        <v>0</v>
      </c>
      <c r="W25" s="13">
        <f t="shared" si="9"/>
        <v>11655</v>
      </c>
      <c r="X25" s="13">
        <f t="shared" si="10"/>
        <v>4629</v>
      </c>
      <c r="Y25" s="13">
        <f t="shared" si="11"/>
        <v>40205.760000000009</v>
      </c>
    </row>
    <row r="26" spans="1:25" x14ac:dyDescent="0.3">
      <c r="A26" s="5" t="s">
        <v>665</v>
      </c>
      <c r="B26" s="3">
        <v>434579.34499999997</v>
      </c>
      <c r="C26" s="3">
        <v>331071</v>
      </c>
      <c r="D26" s="3">
        <v>70511</v>
      </c>
      <c r="E26" s="3">
        <v>56763</v>
      </c>
      <c r="F26" s="3"/>
      <c r="G26" s="3">
        <v>314253</v>
      </c>
      <c r="H26" s="3">
        <v>106898.9</v>
      </c>
      <c r="I26" s="3">
        <v>1314076.2449999999</v>
      </c>
    </row>
    <row r="27" spans="1:25" x14ac:dyDescent="0.3">
      <c r="A27" s="5" t="s">
        <v>666</v>
      </c>
      <c r="B27" s="3">
        <v>422834.09499999997</v>
      </c>
      <c r="C27" s="3">
        <v>237716</v>
      </c>
      <c r="D27" s="3">
        <v>60370</v>
      </c>
      <c r="E27" s="3">
        <v>56763</v>
      </c>
      <c r="F27" s="3"/>
      <c r="G27" s="3">
        <v>314633</v>
      </c>
      <c r="H27" s="3">
        <v>98516.9</v>
      </c>
      <c r="I27" s="3">
        <v>1190832.9949999999</v>
      </c>
    </row>
    <row r="28" spans="1:25" x14ac:dyDescent="0.3">
      <c r="A28" s="5" t="s">
        <v>667</v>
      </c>
      <c r="B28" s="3">
        <v>422834.09499999997</v>
      </c>
      <c r="C28" s="3">
        <v>239067.76</v>
      </c>
      <c r="D28" s="3">
        <v>70773.149999999994</v>
      </c>
      <c r="E28" s="3">
        <v>56763</v>
      </c>
      <c r="F28" s="3"/>
      <c r="G28" s="3">
        <v>314633</v>
      </c>
      <c r="H28" s="3">
        <v>98516.9</v>
      </c>
      <c r="I28" s="3">
        <v>1202587.9049999998</v>
      </c>
    </row>
    <row r="29" spans="1:25" x14ac:dyDescent="0.3">
      <c r="A29" s="5" t="s">
        <v>668</v>
      </c>
      <c r="B29" s="3">
        <v>412806.09499999997</v>
      </c>
      <c r="C29" s="3">
        <v>247248.76</v>
      </c>
      <c r="D29" s="3">
        <v>72609</v>
      </c>
      <c r="E29" s="3">
        <v>56763</v>
      </c>
      <c r="F29" s="3"/>
      <c r="G29" s="3">
        <v>314633</v>
      </c>
      <c r="H29" s="3">
        <v>98516.9</v>
      </c>
      <c r="I29" s="3">
        <v>1202576.7549999999</v>
      </c>
    </row>
  </sheetData>
  <sheetProtection algorithmName="SHA-512" hashValue="O90c2XteYKVScBoTNoJxjs5YXfl0eo/VatlIaDzp60go1zMSBt03Vn2Jc21X9UnoN6OAaDJ+PKlbspBupat/uQ==" saltValue="PV0SsCI3Vmz8vPLVWWdUf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2FA1-3B61-480C-8566-A1D1919339B0}">
  <dimension ref="A1:AG156"/>
  <sheetViews>
    <sheetView zoomScale="80" zoomScaleNormal="80" workbookViewId="0">
      <selection activeCell="D2" sqref="D2"/>
    </sheetView>
  </sheetViews>
  <sheetFormatPr defaultColWidth="10.33203125" defaultRowHeight="14.4" x14ac:dyDescent="0.3"/>
  <cols>
    <col min="1" max="1" width="10.109375" style="21" bestFit="1" customWidth="1"/>
    <col min="2" max="2" width="18" style="21" bestFit="1" customWidth="1"/>
    <col min="3" max="3" width="26.6640625" style="21" bestFit="1" customWidth="1"/>
    <col min="4" max="4" width="83.6640625" style="21" bestFit="1" customWidth="1"/>
    <col min="5" max="5" width="64.6640625" style="21" bestFit="1" customWidth="1"/>
    <col min="6" max="6" width="23.5546875" style="21" bestFit="1" customWidth="1"/>
    <col min="7" max="8" width="29.6640625" style="21" customWidth="1"/>
    <col min="9" max="9" width="29.5546875" style="21" customWidth="1"/>
    <col min="10" max="10" width="30" style="21" customWidth="1"/>
    <col min="11" max="11" width="30.33203125" style="21" customWidth="1"/>
    <col min="12" max="13" width="29.6640625" style="21" customWidth="1"/>
    <col min="14" max="14" width="29.88671875" style="21" customWidth="1"/>
    <col min="15" max="15" width="29.6640625" style="21" customWidth="1"/>
    <col min="16" max="17" width="29.88671875" style="21" customWidth="1"/>
    <col min="18" max="18" width="29.33203125" style="21" customWidth="1"/>
    <col min="19" max="20" width="29.6640625" style="21" customWidth="1"/>
    <col min="21" max="21" width="29.5546875" style="21" customWidth="1"/>
    <col min="22" max="22" width="30" style="21" customWidth="1"/>
    <col min="23" max="23" width="30.33203125" style="21" customWidth="1"/>
    <col min="24" max="25" width="29.6640625" style="21" customWidth="1"/>
    <col min="26" max="26" width="29.88671875" style="21" customWidth="1"/>
    <col min="27" max="27" width="29.6640625" style="24" customWidth="1"/>
    <col min="28" max="28" width="29.5546875" style="24" customWidth="1"/>
    <col min="29" max="29" width="29.88671875" style="21" customWidth="1"/>
    <col min="30" max="30" width="29.33203125" style="21" customWidth="1"/>
    <col min="31" max="31" width="34.109375" style="21" customWidth="1"/>
    <col min="32" max="32" width="33.109375" style="21" customWidth="1"/>
    <col min="33" max="33" width="32.88671875" style="21" bestFit="1" customWidth="1"/>
    <col min="34" max="16384" width="10.33203125" style="21"/>
  </cols>
  <sheetData>
    <row r="1" spans="1:33" s="18" customFormat="1" x14ac:dyDescent="0.3">
      <c r="A1" s="18" t="s">
        <v>1</v>
      </c>
      <c r="B1" s="18" t="s">
        <v>0</v>
      </c>
      <c r="C1" s="18" t="s">
        <v>2</v>
      </c>
      <c r="D1" s="18" t="s">
        <v>3</v>
      </c>
      <c r="E1" s="18" t="s">
        <v>4</v>
      </c>
      <c r="F1" s="18" t="s">
        <v>544</v>
      </c>
      <c r="G1" s="18" t="s">
        <v>579</v>
      </c>
      <c r="H1" s="18" t="s">
        <v>580</v>
      </c>
      <c r="I1" s="18" t="s">
        <v>581</v>
      </c>
      <c r="J1" s="18" t="s">
        <v>582</v>
      </c>
      <c r="K1" s="18" t="s">
        <v>583</v>
      </c>
      <c r="L1" s="18" t="s">
        <v>584</v>
      </c>
      <c r="M1" s="18" t="s">
        <v>585</v>
      </c>
      <c r="N1" s="18" t="s">
        <v>586</v>
      </c>
      <c r="O1" s="18" t="s">
        <v>587</v>
      </c>
      <c r="P1" s="18" t="s">
        <v>588</v>
      </c>
      <c r="Q1" s="18" t="s">
        <v>589</v>
      </c>
      <c r="R1" s="18" t="s">
        <v>590</v>
      </c>
      <c r="S1" s="18" t="s">
        <v>591</v>
      </c>
      <c r="T1" s="18" t="s">
        <v>592</v>
      </c>
      <c r="U1" s="18" t="s">
        <v>593</v>
      </c>
      <c r="V1" s="18" t="s">
        <v>594</v>
      </c>
      <c r="W1" s="18" t="s">
        <v>595</v>
      </c>
      <c r="X1" s="18" t="s">
        <v>596</v>
      </c>
      <c r="Y1" s="18" t="s">
        <v>597</v>
      </c>
      <c r="Z1" s="18" t="s">
        <v>598</v>
      </c>
      <c r="AA1" s="20" t="s">
        <v>599</v>
      </c>
      <c r="AB1" s="20" t="s">
        <v>600</v>
      </c>
      <c r="AC1" s="18" t="s">
        <v>601</v>
      </c>
      <c r="AD1" s="18" t="s">
        <v>652</v>
      </c>
      <c r="AE1" s="18" t="s">
        <v>654</v>
      </c>
      <c r="AF1" s="18" t="s">
        <v>657</v>
      </c>
      <c r="AG1" s="18" t="s">
        <v>661</v>
      </c>
    </row>
    <row r="2" spans="1:33" x14ac:dyDescent="0.3">
      <c r="A2" s="40" t="s">
        <v>269</v>
      </c>
      <c r="B2" s="40" t="s">
        <v>268</v>
      </c>
      <c r="C2" s="40" t="s">
        <v>462</v>
      </c>
      <c r="D2" s="40" t="s">
        <v>501</v>
      </c>
      <c r="E2" s="40" t="s">
        <v>502</v>
      </c>
      <c r="F2" s="40" t="s">
        <v>545</v>
      </c>
      <c r="G2" s="41">
        <v>92832</v>
      </c>
      <c r="H2" s="41">
        <v>92832</v>
      </c>
      <c r="I2" s="41">
        <v>92832</v>
      </c>
      <c r="J2" s="41">
        <v>100884</v>
      </c>
      <c r="K2" s="41">
        <v>100884</v>
      </c>
      <c r="L2" s="41">
        <v>100884</v>
      </c>
      <c r="M2" s="41">
        <v>100884</v>
      </c>
      <c r="N2" s="41">
        <v>100884</v>
      </c>
      <c r="O2" s="41">
        <v>100884</v>
      </c>
      <c r="P2" s="41">
        <v>100884</v>
      </c>
      <c r="Q2" s="41">
        <v>132048</v>
      </c>
      <c r="R2" s="41">
        <v>132048</v>
      </c>
      <c r="S2" s="41">
        <v>132048</v>
      </c>
      <c r="T2" s="41">
        <v>132048</v>
      </c>
      <c r="U2" s="41">
        <v>138648</v>
      </c>
      <c r="V2" s="41">
        <v>138648</v>
      </c>
      <c r="W2" s="41">
        <v>138648</v>
      </c>
      <c r="X2" s="41">
        <v>138648</v>
      </c>
      <c r="Y2" s="41">
        <v>138648</v>
      </c>
      <c r="Z2" s="41">
        <v>138648</v>
      </c>
      <c r="AA2" s="41">
        <v>138648</v>
      </c>
      <c r="AB2" s="41">
        <v>138648</v>
      </c>
      <c r="AC2" s="41">
        <v>145584</v>
      </c>
      <c r="AD2" s="41">
        <v>145584</v>
      </c>
      <c r="AE2" s="41">
        <v>145584</v>
      </c>
      <c r="AF2" s="41">
        <v>145584</v>
      </c>
      <c r="AG2" s="41">
        <v>145584</v>
      </c>
    </row>
    <row r="3" spans="1:33" x14ac:dyDescent="0.3">
      <c r="A3" s="21" t="s">
        <v>254</v>
      </c>
      <c r="B3" s="21" t="s">
        <v>253</v>
      </c>
      <c r="C3" s="21" t="s">
        <v>43</v>
      </c>
      <c r="D3" s="21" t="s">
        <v>255</v>
      </c>
      <c r="E3" s="21" t="s">
        <v>256</v>
      </c>
      <c r="F3" s="21" t="s">
        <v>545</v>
      </c>
      <c r="G3" s="25">
        <v>160908</v>
      </c>
      <c r="H3" s="25">
        <v>160908</v>
      </c>
      <c r="I3" s="25">
        <v>160908</v>
      </c>
      <c r="J3" s="25">
        <v>160908</v>
      </c>
      <c r="K3" s="25">
        <v>160908</v>
      </c>
      <c r="L3" s="25">
        <v>160908</v>
      </c>
      <c r="M3" s="25">
        <v>160908</v>
      </c>
      <c r="N3" s="25">
        <v>160908</v>
      </c>
      <c r="O3" s="25">
        <v>160908</v>
      </c>
      <c r="P3" s="25">
        <v>160908</v>
      </c>
      <c r="Q3" s="25">
        <v>160908</v>
      </c>
      <c r="R3" s="25">
        <v>160908</v>
      </c>
      <c r="S3" s="25">
        <v>160908</v>
      </c>
      <c r="T3" s="25">
        <v>160908</v>
      </c>
      <c r="U3" s="25">
        <v>168948</v>
      </c>
      <c r="V3" s="25">
        <v>168948</v>
      </c>
      <c r="W3" s="25">
        <v>168948</v>
      </c>
      <c r="X3" s="25">
        <v>168948</v>
      </c>
      <c r="Y3" s="25">
        <v>168948</v>
      </c>
      <c r="Z3" s="25">
        <v>168948</v>
      </c>
      <c r="AA3" s="25">
        <v>168948</v>
      </c>
      <c r="AB3" s="25">
        <v>168948</v>
      </c>
      <c r="AC3" s="25">
        <v>177396</v>
      </c>
      <c r="AD3" s="25">
        <v>177396</v>
      </c>
      <c r="AE3" s="25">
        <v>177396</v>
      </c>
      <c r="AF3" s="25">
        <v>177396</v>
      </c>
      <c r="AG3" s="25">
        <v>177396</v>
      </c>
    </row>
    <row r="4" spans="1:33" x14ac:dyDescent="0.3">
      <c r="A4" s="40" t="s">
        <v>169</v>
      </c>
      <c r="B4" s="40" t="s">
        <v>168</v>
      </c>
      <c r="C4" s="40" t="s">
        <v>66</v>
      </c>
      <c r="D4" s="40" t="s">
        <v>170</v>
      </c>
      <c r="E4" s="40" t="s">
        <v>146</v>
      </c>
      <c r="F4" s="40" t="s">
        <v>546</v>
      </c>
      <c r="G4" s="41">
        <v>107004</v>
      </c>
      <c r="H4" s="41">
        <v>107004</v>
      </c>
      <c r="I4" s="41">
        <v>107004</v>
      </c>
      <c r="J4" s="41">
        <v>107004</v>
      </c>
      <c r="K4" s="41">
        <v>107004</v>
      </c>
      <c r="L4" s="41">
        <v>107004</v>
      </c>
      <c r="M4" s="41">
        <v>107004</v>
      </c>
      <c r="N4" s="41">
        <v>107004</v>
      </c>
      <c r="O4" s="41">
        <v>114000</v>
      </c>
      <c r="P4" s="41">
        <v>114000</v>
      </c>
      <c r="Q4" s="41">
        <v>114000</v>
      </c>
      <c r="R4" s="41">
        <v>114000</v>
      </c>
      <c r="S4" s="41">
        <v>114000</v>
      </c>
      <c r="T4" s="41">
        <v>114000</v>
      </c>
      <c r="U4" s="41">
        <v>119700</v>
      </c>
      <c r="V4" s="41">
        <v>119700</v>
      </c>
      <c r="W4" s="41">
        <v>119700</v>
      </c>
      <c r="X4" s="41">
        <v>119700</v>
      </c>
      <c r="Y4" s="41">
        <v>119700</v>
      </c>
      <c r="Z4" s="41">
        <v>119700</v>
      </c>
      <c r="AA4" s="41">
        <v>119700</v>
      </c>
      <c r="AB4" s="41">
        <v>119700</v>
      </c>
      <c r="AC4" s="41">
        <v>125688</v>
      </c>
      <c r="AD4" s="41">
        <v>125688</v>
      </c>
      <c r="AE4" s="39"/>
      <c r="AF4" s="39"/>
      <c r="AG4" s="39"/>
    </row>
    <row r="5" spans="1:33" x14ac:dyDescent="0.3">
      <c r="A5" s="21" t="s">
        <v>287</v>
      </c>
      <c r="B5" s="21" t="s">
        <v>286</v>
      </c>
      <c r="C5" s="21" t="s">
        <v>93</v>
      </c>
      <c r="D5" s="21" t="s">
        <v>400</v>
      </c>
      <c r="E5" s="21" t="s">
        <v>256</v>
      </c>
      <c r="F5" s="21" t="s">
        <v>545</v>
      </c>
      <c r="G5" s="25">
        <v>74976</v>
      </c>
      <c r="H5" s="25">
        <v>74976</v>
      </c>
      <c r="I5" s="25">
        <v>74976</v>
      </c>
      <c r="J5" s="25">
        <v>98724</v>
      </c>
      <c r="K5" s="25">
        <v>98724</v>
      </c>
      <c r="L5" s="25">
        <v>98724</v>
      </c>
      <c r="M5" s="25">
        <v>98724</v>
      </c>
      <c r="N5" s="25">
        <v>111060</v>
      </c>
      <c r="O5" s="25">
        <v>111060</v>
      </c>
      <c r="P5" s="25">
        <v>111060</v>
      </c>
      <c r="Q5" s="25">
        <v>111060</v>
      </c>
      <c r="R5" s="25">
        <v>111060</v>
      </c>
      <c r="S5" s="25">
        <v>111060</v>
      </c>
      <c r="T5" s="25">
        <v>111060</v>
      </c>
      <c r="U5" s="25">
        <v>103656</v>
      </c>
      <c r="V5" s="25">
        <v>103656</v>
      </c>
      <c r="W5" s="25">
        <v>103656</v>
      </c>
      <c r="X5" s="25">
        <v>103656</v>
      </c>
      <c r="Y5" s="25">
        <v>103656</v>
      </c>
      <c r="Z5" s="25">
        <v>103656</v>
      </c>
      <c r="AA5" s="25">
        <v>103656</v>
      </c>
      <c r="AB5" s="25">
        <v>103656</v>
      </c>
      <c r="AC5" s="25">
        <v>108840</v>
      </c>
      <c r="AD5" s="25">
        <v>108840</v>
      </c>
      <c r="AE5" s="25">
        <v>108840</v>
      </c>
      <c r="AF5" s="25">
        <v>108840</v>
      </c>
      <c r="AG5" s="25">
        <v>108840</v>
      </c>
    </row>
    <row r="6" spans="1:33" x14ac:dyDescent="0.3">
      <c r="A6" s="40" t="s">
        <v>82</v>
      </c>
      <c r="B6" s="40" t="s">
        <v>81</v>
      </c>
      <c r="C6" s="40" t="s">
        <v>93</v>
      </c>
      <c r="D6" s="40" t="s">
        <v>401</v>
      </c>
      <c r="E6" s="40" t="s">
        <v>83</v>
      </c>
      <c r="F6" s="40" t="s">
        <v>547</v>
      </c>
      <c r="G6" s="41">
        <v>81468</v>
      </c>
      <c r="H6" s="41">
        <v>81468</v>
      </c>
      <c r="I6" s="41">
        <v>81468</v>
      </c>
      <c r="J6" s="41">
        <v>81468</v>
      </c>
      <c r="K6" s="41">
        <v>81468</v>
      </c>
      <c r="L6" s="41">
        <v>81468</v>
      </c>
      <c r="M6" s="41">
        <v>81468</v>
      </c>
      <c r="N6" s="41">
        <v>81468</v>
      </c>
      <c r="O6" s="41">
        <v>81468</v>
      </c>
      <c r="P6" s="41">
        <v>81468</v>
      </c>
      <c r="Q6" s="41">
        <v>81468</v>
      </c>
      <c r="R6" s="41">
        <v>81468</v>
      </c>
      <c r="S6" s="41">
        <v>81468</v>
      </c>
      <c r="T6" s="41">
        <v>85536</v>
      </c>
      <c r="U6" s="41">
        <v>85536</v>
      </c>
      <c r="V6" s="41">
        <v>85536</v>
      </c>
      <c r="W6" s="41">
        <v>85536</v>
      </c>
      <c r="X6" s="41">
        <v>107136</v>
      </c>
      <c r="Y6" s="41">
        <v>107136</v>
      </c>
      <c r="Z6" s="41">
        <v>107136</v>
      </c>
      <c r="AA6" s="41">
        <v>107136</v>
      </c>
      <c r="AB6" s="41">
        <v>107136</v>
      </c>
      <c r="AC6" s="41">
        <v>112488</v>
      </c>
      <c r="AD6" s="41">
        <v>112488</v>
      </c>
      <c r="AE6" s="41">
        <v>112488</v>
      </c>
      <c r="AF6" s="41">
        <v>112488</v>
      </c>
      <c r="AG6" s="41">
        <v>112488</v>
      </c>
    </row>
    <row r="7" spans="1:33" x14ac:dyDescent="0.3">
      <c r="A7" s="21" t="s">
        <v>50</v>
      </c>
      <c r="B7" s="21" t="s">
        <v>356</v>
      </c>
      <c r="C7" s="21" t="s">
        <v>93</v>
      </c>
      <c r="D7" s="21" t="s">
        <v>204</v>
      </c>
      <c r="E7" s="21" t="s">
        <v>143</v>
      </c>
      <c r="F7" s="21" t="s">
        <v>546</v>
      </c>
      <c r="G7" s="25">
        <v>88812</v>
      </c>
      <c r="H7" s="25">
        <v>88812</v>
      </c>
      <c r="I7" s="25">
        <v>88812</v>
      </c>
      <c r="J7" s="25">
        <v>88812</v>
      </c>
      <c r="K7" s="25">
        <v>88812</v>
      </c>
      <c r="L7" s="25">
        <v>88812</v>
      </c>
      <c r="M7" s="25">
        <v>88812</v>
      </c>
      <c r="N7" s="25">
        <v>88812</v>
      </c>
      <c r="O7" s="25">
        <v>88812</v>
      </c>
      <c r="P7" s="25">
        <v>88812</v>
      </c>
      <c r="Q7" s="25">
        <v>88812</v>
      </c>
      <c r="R7" s="25">
        <v>88812</v>
      </c>
      <c r="S7" s="25">
        <v>88812</v>
      </c>
      <c r="T7" s="25">
        <v>88812</v>
      </c>
      <c r="U7" s="25">
        <v>93252</v>
      </c>
      <c r="V7" s="25">
        <v>93252</v>
      </c>
      <c r="W7" s="25">
        <v>93252</v>
      </c>
      <c r="X7" s="25">
        <v>93252</v>
      </c>
      <c r="Y7" s="39"/>
      <c r="Z7" s="39"/>
      <c r="AA7" s="39"/>
      <c r="AB7" s="39"/>
      <c r="AC7" s="39"/>
      <c r="AD7" s="39"/>
      <c r="AE7" s="39"/>
      <c r="AF7" s="25">
        <v>1035.008</v>
      </c>
      <c r="AG7" s="25">
        <v>1035.008</v>
      </c>
    </row>
    <row r="8" spans="1:33" x14ac:dyDescent="0.3">
      <c r="A8" s="40" t="s">
        <v>113</v>
      </c>
      <c r="B8" s="40" t="s">
        <v>112</v>
      </c>
      <c r="C8" s="40" t="s">
        <v>93</v>
      </c>
      <c r="D8" s="40" t="s">
        <v>457</v>
      </c>
      <c r="E8" s="40" t="s">
        <v>85</v>
      </c>
      <c r="F8" s="40" t="s">
        <v>547</v>
      </c>
      <c r="G8" s="39"/>
      <c r="H8" s="39"/>
      <c r="I8" s="39"/>
      <c r="J8" s="39"/>
      <c r="K8" s="39"/>
      <c r="L8" s="39"/>
      <c r="M8" s="39"/>
      <c r="N8" s="39"/>
      <c r="O8" s="41">
        <v>74400</v>
      </c>
      <c r="P8" s="41">
        <v>74400</v>
      </c>
      <c r="Q8" s="41">
        <v>74400</v>
      </c>
      <c r="R8" s="41">
        <v>74400</v>
      </c>
      <c r="S8" s="41">
        <v>74400</v>
      </c>
      <c r="T8" s="41">
        <v>74400</v>
      </c>
      <c r="U8" s="41">
        <v>74400</v>
      </c>
      <c r="V8" s="41">
        <v>74400</v>
      </c>
      <c r="W8" s="41">
        <v>78120</v>
      </c>
      <c r="X8" s="41">
        <v>78120</v>
      </c>
      <c r="Y8" s="41">
        <v>78120</v>
      </c>
      <c r="Z8" s="41">
        <v>78120</v>
      </c>
      <c r="AA8" s="41">
        <v>78120</v>
      </c>
      <c r="AB8" s="41">
        <v>78120</v>
      </c>
      <c r="AC8" s="41">
        <v>82032</v>
      </c>
      <c r="AD8" s="41">
        <v>82032</v>
      </c>
      <c r="AE8" s="39"/>
      <c r="AF8" s="39"/>
      <c r="AG8" s="39"/>
    </row>
    <row r="9" spans="1:33" x14ac:dyDescent="0.3">
      <c r="A9" s="21" t="s">
        <v>15</v>
      </c>
      <c r="B9" s="21" t="s">
        <v>299</v>
      </c>
      <c r="C9" s="21" t="s">
        <v>66</v>
      </c>
      <c r="D9" s="21" t="s">
        <v>300</v>
      </c>
      <c r="E9" s="21" t="s">
        <v>301</v>
      </c>
      <c r="F9" s="21" t="s">
        <v>545</v>
      </c>
      <c r="G9" s="25">
        <v>97032</v>
      </c>
      <c r="H9" s="25">
        <v>97032</v>
      </c>
      <c r="I9" s="25">
        <v>97032</v>
      </c>
      <c r="J9" s="25">
        <v>97032</v>
      </c>
      <c r="K9" s="25">
        <v>97032</v>
      </c>
      <c r="L9" s="25">
        <v>97032</v>
      </c>
      <c r="M9" s="25">
        <v>97032</v>
      </c>
      <c r="N9" s="25">
        <v>97032</v>
      </c>
      <c r="O9" s="25">
        <v>97032</v>
      </c>
      <c r="P9" s="25">
        <v>97032</v>
      </c>
      <c r="Q9" s="25">
        <v>97032</v>
      </c>
      <c r="R9" s="25">
        <v>97032</v>
      </c>
      <c r="S9" s="25">
        <v>97032</v>
      </c>
      <c r="T9" s="25">
        <v>97032</v>
      </c>
      <c r="U9" s="25">
        <v>101880</v>
      </c>
      <c r="V9" s="25">
        <v>101880</v>
      </c>
      <c r="W9" s="25">
        <v>101880</v>
      </c>
      <c r="X9" s="25">
        <v>101880</v>
      </c>
      <c r="Y9" s="25">
        <v>101880</v>
      </c>
      <c r="Z9" s="25">
        <v>101880</v>
      </c>
      <c r="AA9" s="25">
        <v>101880</v>
      </c>
      <c r="AB9" s="25">
        <v>101880</v>
      </c>
      <c r="AC9" s="25">
        <v>106980</v>
      </c>
      <c r="AD9" s="25">
        <v>106980</v>
      </c>
      <c r="AE9" s="25">
        <v>106980</v>
      </c>
      <c r="AF9" s="25">
        <v>106980</v>
      </c>
      <c r="AG9" s="25">
        <v>106980</v>
      </c>
    </row>
    <row r="10" spans="1:33" x14ac:dyDescent="0.3">
      <c r="A10" s="40" t="s">
        <v>453</v>
      </c>
      <c r="B10" s="40" t="s">
        <v>73</v>
      </c>
      <c r="C10" s="40" t="s">
        <v>93</v>
      </c>
      <c r="D10" s="40" t="s">
        <v>93</v>
      </c>
      <c r="E10" s="40" t="s">
        <v>125</v>
      </c>
      <c r="F10" s="40" t="s">
        <v>547</v>
      </c>
      <c r="G10" s="39"/>
      <c r="H10" s="39"/>
      <c r="I10" s="39"/>
      <c r="J10" s="39"/>
      <c r="K10" s="39"/>
      <c r="L10" s="39"/>
      <c r="M10" s="39"/>
      <c r="N10" s="41">
        <v>33601.5</v>
      </c>
      <c r="O10" s="41">
        <v>33601.5</v>
      </c>
      <c r="P10" s="41">
        <v>33601.5</v>
      </c>
      <c r="Q10" s="41">
        <v>33601.5</v>
      </c>
      <c r="R10" s="41">
        <v>33601.5</v>
      </c>
      <c r="S10" s="41">
        <v>33601.5</v>
      </c>
      <c r="T10" s="41">
        <v>33601.5</v>
      </c>
      <c r="U10" s="41">
        <v>33601.5</v>
      </c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x14ac:dyDescent="0.3">
      <c r="A11" s="21" t="s">
        <v>74</v>
      </c>
      <c r="B11" s="21" t="s">
        <v>73</v>
      </c>
      <c r="C11" s="21" t="s">
        <v>66</v>
      </c>
      <c r="D11" s="21" t="s">
        <v>75</v>
      </c>
      <c r="E11" s="21" t="s">
        <v>76</v>
      </c>
      <c r="F11" s="21" t="s">
        <v>547</v>
      </c>
      <c r="G11" s="25">
        <v>104436</v>
      </c>
      <c r="H11" s="25">
        <v>104436</v>
      </c>
      <c r="I11" s="25">
        <v>104436</v>
      </c>
      <c r="J11" s="25">
        <v>104436</v>
      </c>
      <c r="K11" s="25">
        <v>104436</v>
      </c>
      <c r="L11" s="25">
        <v>104436</v>
      </c>
      <c r="M11" s="25">
        <v>104436</v>
      </c>
      <c r="N11" s="25">
        <v>104436</v>
      </c>
      <c r="O11" s="25">
        <v>104436</v>
      </c>
      <c r="P11" s="25">
        <v>104436</v>
      </c>
      <c r="Q11" s="25">
        <v>104436</v>
      </c>
      <c r="R11" s="25">
        <v>104436</v>
      </c>
      <c r="S11" s="25">
        <v>104436</v>
      </c>
      <c r="T11" s="25">
        <v>109656</v>
      </c>
      <c r="U11" s="25">
        <v>109656</v>
      </c>
      <c r="V11" s="25">
        <v>109656</v>
      </c>
      <c r="W11" s="25">
        <v>109656</v>
      </c>
      <c r="X11" s="25">
        <v>109656</v>
      </c>
      <c r="Y11" s="25">
        <v>109656</v>
      </c>
      <c r="Z11" s="25">
        <v>109656</v>
      </c>
      <c r="AA11" s="25">
        <v>109656</v>
      </c>
      <c r="AB11" s="25">
        <v>109656</v>
      </c>
      <c r="AC11" s="25">
        <v>115140</v>
      </c>
      <c r="AD11" s="25">
        <v>115140</v>
      </c>
      <c r="AE11" s="25">
        <v>115140</v>
      </c>
      <c r="AF11" s="25">
        <v>115140</v>
      </c>
      <c r="AG11" s="25">
        <v>115140</v>
      </c>
    </row>
    <row r="12" spans="1:33" x14ac:dyDescent="0.3">
      <c r="A12" s="40" t="s">
        <v>50</v>
      </c>
      <c r="B12" s="40" t="s">
        <v>49</v>
      </c>
      <c r="C12" s="40" t="s">
        <v>43</v>
      </c>
      <c r="D12" s="40" t="s">
        <v>402</v>
      </c>
      <c r="E12" s="40" t="s">
        <v>51</v>
      </c>
      <c r="F12" s="40" t="s">
        <v>545</v>
      </c>
      <c r="G12" s="41">
        <v>147324</v>
      </c>
      <c r="H12" s="41">
        <v>147324</v>
      </c>
      <c r="I12" s="41">
        <v>147324</v>
      </c>
      <c r="J12" s="41">
        <v>147324</v>
      </c>
      <c r="K12" s="41">
        <v>147324</v>
      </c>
      <c r="L12" s="41">
        <v>147324</v>
      </c>
      <c r="M12" s="41">
        <v>147324</v>
      </c>
      <c r="N12" s="41">
        <v>147324</v>
      </c>
      <c r="O12" s="41">
        <v>147324</v>
      </c>
      <c r="P12" s="41">
        <v>147324</v>
      </c>
      <c r="Q12" s="41">
        <v>147324</v>
      </c>
      <c r="R12" s="41">
        <v>147324</v>
      </c>
      <c r="S12" s="41">
        <v>147324</v>
      </c>
      <c r="T12" s="41">
        <v>154692</v>
      </c>
      <c r="U12" s="41">
        <v>154692</v>
      </c>
      <c r="V12" s="41">
        <v>154692</v>
      </c>
      <c r="W12" s="41">
        <v>154692</v>
      </c>
      <c r="X12" s="41">
        <v>154692</v>
      </c>
      <c r="Y12" s="41">
        <v>154692</v>
      </c>
      <c r="Z12" s="41">
        <v>154692</v>
      </c>
      <c r="AA12" s="41">
        <v>154692</v>
      </c>
      <c r="AB12" s="41">
        <v>154692</v>
      </c>
      <c r="AC12" s="41">
        <v>162432</v>
      </c>
      <c r="AD12" s="41">
        <v>162432</v>
      </c>
      <c r="AE12" s="41">
        <v>162432</v>
      </c>
      <c r="AF12" s="41">
        <v>162432</v>
      </c>
      <c r="AG12" s="41">
        <v>162432</v>
      </c>
    </row>
    <row r="13" spans="1:33" x14ac:dyDescent="0.3">
      <c r="A13" s="21" t="s">
        <v>315</v>
      </c>
      <c r="B13" s="21" t="s">
        <v>314</v>
      </c>
      <c r="C13" s="21" t="s">
        <v>43</v>
      </c>
      <c r="D13" s="21" t="s">
        <v>403</v>
      </c>
      <c r="E13" s="21" t="s">
        <v>437</v>
      </c>
      <c r="F13" s="21" t="s">
        <v>548</v>
      </c>
      <c r="G13" s="25">
        <v>181836</v>
      </c>
      <c r="H13" s="25">
        <v>181836</v>
      </c>
      <c r="I13" s="25">
        <v>181836</v>
      </c>
      <c r="J13" s="25">
        <v>181836</v>
      </c>
      <c r="K13" s="25">
        <v>181836</v>
      </c>
      <c r="L13" s="25">
        <v>181836</v>
      </c>
      <c r="M13" s="25">
        <v>181836</v>
      </c>
      <c r="N13" s="25">
        <v>181836</v>
      </c>
      <c r="O13" s="25">
        <v>181836</v>
      </c>
      <c r="P13" s="25">
        <v>181836</v>
      </c>
      <c r="Q13" s="25">
        <v>181836</v>
      </c>
      <c r="R13" s="25">
        <v>200400</v>
      </c>
      <c r="S13" s="25">
        <v>200400</v>
      </c>
      <c r="T13" s="25">
        <v>233388</v>
      </c>
      <c r="U13" s="25">
        <v>245052</v>
      </c>
      <c r="V13" s="25">
        <v>245052</v>
      </c>
      <c r="W13" s="25">
        <v>245052</v>
      </c>
      <c r="X13" s="25">
        <v>245052</v>
      </c>
      <c r="Y13" s="25">
        <v>245052</v>
      </c>
      <c r="Z13" s="25">
        <v>245052</v>
      </c>
      <c r="AA13" s="25">
        <v>245052</v>
      </c>
      <c r="AB13" s="25">
        <v>245052</v>
      </c>
      <c r="AC13" s="25">
        <v>257304</v>
      </c>
      <c r="AD13" s="25">
        <v>257304</v>
      </c>
      <c r="AE13" s="25">
        <v>257304</v>
      </c>
      <c r="AF13" s="25">
        <v>257304</v>
      </c>
      <c r="AG13" s="25">
        <v>257304</v>
      </c>
    </row>
    <row r="14" spans="1:33" x14ac:dyDescent="0.3">
      <c r="A14" s="40" t="s">
        <v>265</v>
      </c>
      <c r="B14" s="40" t="s">
        <v>264</v>
      </c>
      <c r="C14" s="40" t="s">
        <v>66</v>
      </c>
      <c r="D14" s="40" t="s">
        <v>266</v>
      </c>
      <c r="E14" s="40" t="s">
        <v>267</v>
      </c>
      <c r="F14" s="40" t="s">
        <v>547</v>
      </c>
      <c r="G14" s="41">
        <v>139104</v>
      </c>
      <c r="H14" s="41">
        <v>139104</v>
      </c>
      <c r="I14" s="41">
        <v>139104</v>
      </c>
      <c r="J14" s="41">
        <v>139104</v>
      </c>
      <c r="K14" s="41">
        <v>139104</v>
      </c>
      <c r="L14" s="41">
        <v>139104</v>
      </c>
      <c r="M14" s="41">
        <v>139104</v>
      </c>
      <c r="N14" s="41">
        <v>139104</v>
      </c>
      <c r="O14" s="41">
        <v>139104</v>
      </c>
      <c r="P14" s="41">
        <v>139104</v>
      </c>
      <c r="Q14" s="41">
        <v>139104</v>
      </c>
      <c r="R14" s="41">
        <v>139104</v>
      </c>
      <c r="S14" s="41">
        <v>139104</v>
      </c>
      <c r="T14" s="41">
        <v>139104</v>
      </c>
      <c r="U14" s="41">
        <v>146064</v>
      </c>
      <c r="V14" s="41">
        <v>146064</v>
      </c>
      <c r="W14" s="41">
        <v>146064</v>
      </c>
      <c r="X14" s="41">
        <v>146064</v>
      </c>
      <c r="Y14" s="41">
        <v>146064</v>
      </c>
      <c r="Z14" s="41">
        <v>146064</v>
      </c>
      <c r="AA14" s="41">
        <v>146064</v>
      </c>
      <c r="AB14" s="41">
        <v>146064</v>
      </c>
      <c r="AC14" s="41">
        <v>153372</v>
      </c>
      <c r="AD14" s="41">
        <v>153372</v>
      </c>
      <c r="AE14" s="41">
        <v>153372</v>
      </c>
      <c r="AF14" s="41">
        <v>153372</v>
      </c>
      <c r="AG14" s="41">
        <v>153372</v>
      </c>
    </row>
    <row r="15" spans="1:33" x14ac:dyDescent="0.3">
      <c r="A15" s="21" t="s">
        <v>357</v>
      </c>
      <c r="B15" s="21" t="s">
        <v>358</v>
      </c>
      <c r="C15" s="21" t="s">
        <v>93</v>
      </c>
      <c r="D15" s="21" t="s">
        <v>215</v>
      </c>
      <c r="E15" s="21" t="s">
        <v>216</v>
      </c>
      <c r="F15" s="21" t="s">
        <v>546</v>
      </c>
      <c r="G15" s="25">
        <v>93240</v>
      </c>
      <c r="H15" s="25">
        <v>93240</v>
      </c>
      <c r="I15" s="25">
        <v>93240</v>
      </c>
      <c r="J15" s="25">
        <v>93240</v>
      </c>
      <c r="K15" s="25">
        <v>93240</v>
      </c>
      <c r="L15" s="25">
        <v>93240</v>
      </c>
      <c r="M15" s="25">
        <v>93240</v>
      </c>
      <c r="N15" s="25">
        <v>93240</v>
      </c>
      <c r="O15" s="25">
        <v>93240</v>
      </c>
      <c r="P15" s="25">
        <v>93240</v>
      </c>
      <c r="Q15" s="25">
        <v>93240</v>
      </c>
      <c r="R15" s="25">
        <v>93240</v>
      </c>
      <c r="S15" s="25">
        <v>93240</v>
      </c>
      <c r="T15" s="25">
        <v>93240</v>
      </c>
      <c r="U15" s="25">
        <v>97908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 x14ac:dyDescent="0.3">
      <c r="A16" s="40" t="s">
        <v>650</v>
      </c>
      <c r="B16" s="40" t="s">
        <v>649</v>
      </c>
      <c r="C16" s="40" t="s">
        <v>66</v>
      </c>
      <c r="D16" s="40" t="s">
        <v>651</v>
      </c>
      <c r="E16" s="40" t="s">
        <v>323</v>
      </c>
      <c r="F16" s="40" t="s">
        <v>316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41">
        <v>100584</v>
      </c>
      <c r="AE16" s="39"/>
      <c r="AF16" s="39"/>
      <c r="AG16" s="39"/>
    </row>
    <row r="17" spans="1:33" x14ac:dyDescent="0.3">
      <c r="A17" s="21" t="s">
        <v>50</v>
      </c>
      <c r="B17" s="21" t="s">
        <v>86</v>
      </c>
      <c r="C17" s="21" t="s">
        <v>93</v>
      </c>
      <c r="D17" s="21" t="s">
        <v>404</v>
      </c>
      <c r="E17" s="21" t="s">
        <v>9</v>
      </c>
      <c r="F17" s="21" t="s">
        <v>547</v>
      </c>
      <c r="G17" s="25">
        <v>84804</v>
      </c>
      <c r="H17" s="25">
        <v>84804</v>
      </c>
      <c r="I17" s="25">
        <v>84804</v>
      </c>
      <c r="J17" s="25">
        <v>84804</v>
      </c>
      <c r="K17" s="25">
        <v>84804</v>
      </c>
      <c r="L17" s="25">
        <v>84804</v>
      </c>
      <c r="M17" s="25">
        <v>84804</v>
      </c>
      <c r="N17" s="25">
        <v>84804</v>
      </c>
      <c r="O17" s="25">
        <v>98856</v>
      </c>
      <c r="P17" s="25">
        <v>98856</v>
      </c>
      <c r="Q17" s="25">
        <v>98856</v>
      </c>
      <c r="R17" s="25">
        <v>98856</v>
      </c>
      <c r="S17" s="25">
        <v>98856</v>
      </c>
      <c r="T17" s="25">
        <v>103800</v>
      </c>
      <c r="U17" s="25">
        <v>103800</v>
      </c>
      <c r="V17" s="25">
        <v>103800</v>
      </c>
      <c r="W17" s="25">
        <v>103800</v>
      </c>
      <c r="X17" s="25">
        <v>103800</v>
      </c>
      <c r="Y17" s="25">
        <v>103800</v>
      </c>
      <c r="Z17" s="25">
        <v>103800</v>
      </c>
      <c r="AA17" s="25">
        <v>103800</v>
      </c>
      <c r="AB17" s="25">
        <v>103800</v>
      </c>
      <c r="AC17" s="25">
        <v>108996</v>
      </c>
      <c r="AD17" s="25">
        <v>108996</v>
      </c>
      <c r="AE17" s="25">
        <v>108996</v>
      </c>
      <c r="AF17" s="25">
        <v>108996</v>
      </c>
      <c r="AG17" s="25">
        <v>108996</v>
      </c>
    </row>
    <row r="18" spans="1:33" x14ac:dyDescent="0.3">
      <c r="A18" s="40" t="s">
        <v>6</v>
      </c>
      <c r="B18" s="40" t="s">
        <v>5</v>
      </c>
      <c r="C18" s="40" t="s">
        <v>7</v>
      </c>
      <c r="D18" s="40" t="s">
        <v>8</v>
      </c>
      <c r="E18" s="40" t="s">
        <v>9</v>
      </c>
      <c r="F18" s="40" t="s">
        <v>547</v>
      </c>
      <c r="G18" s="41">
        <v>251460</v>
      </c>
      <c r="H18" s="41">
        <v>251460</v>
      </c>
      <c r="I18" s="41">
        <v>251460</v>
      </c>
      <c r="J18" s="41">
        <v>251460</v>
      </c>
      <c r="K18" s="41">
        <v>251460</v>
      </c>
      <c r="L18" s="41">
        <v>251460</v>
      </c>
      <c r="M18" s="41">
        <v>251460</v>
      </c>
      <c r="N18" s="41">
        <v>251460</v>
      </c>
      <c r="O18" s="41">
        <v>251460</v>
      </c>
      <c r="P18" s="41">
        <v>251460</v>
      </c>
      <c r="Q18" s="41">
        <v>251460</v>
      </c>
      <c r="R18" s="41">
        <v>269064</v>
      </c>
      <c r="S18" s="41">
        <v>269064</v>
      </c>
      <c r="T18" s="41">
        <v>269064</v>
      </c>
      <c r="U18" s="41">
        <v>282516</v>
      </c>
      <c r="V18" s="41">
        <v>282516</v>
      </c>
      <c r="W18" s="41">
        <v>282516</v>
      </c>
      <c r="X18" s="41">
        <v>282516</v>
      </c>
      <c r="Y18" s="41">
        <v>282516</v>
      </c>
      <c r="Z18" s="41">
        <v>282516</v>
      </c>
      <c r="AA18" s="41">
        <v>282516</v>
      </c>
      <c r="AB18" s="41">
        <v>282516</v>
      </c>
      <c r="AC18" s="41">
        <v>296640</v>
      </c>
      <c r="AD18" s="41">
        <v>296640</v>
      </c>
      <c r="AE18" s="41">
        <v>296640</v>
      </c>
      <c r="AF18" s="41">
        <v>296640</v>
      </c>
      <c r="AG18" s="41">
        <v>296640</v>
      </c>
    </row>
    <row r="19" spans="1:33" x14ac:dyDescent="0.3">
      <c r="A19" s="21" t="s">
        <v>88</v>
      </c>
      <c r="B19" s="21" t="s">
        <v>87</v>
      </c>
      <c r="C19" s="21" t="s">
        <v>93</v>
      </c>
      <c r="D19" s="21" t="s">
        <v>405</v>
      </c>
      <c r="E19" s="21" t="s">
        <v>51</v>
      </c>
      <c r="F19" s="21" t="s">
        <v>547</v>
      </c>
      <c r="G19" s="25">
        <v>77040</v>
      </c>
      <c r="H19" s="25">
        <v>77040</v>
      </c>
      <c r="I19" s="25">
        <v>77040</v>
      </c>
      <c r="J19" s="25">
        <v>77040</v>
      </c>
      <c r="K19" s="25">
        <v>77040</v>
      </c>
      <c r="L19" s="25">
        <v>77040</v>
      </c>
      <c r="M19" s="25">
        <v>77040</v>
      </c>
      <c r="N19" s="25">
        <v>77040</v>
      </c>
      <c r="O19" s="25">
        <v>77040</v>
      </c>
      <c r="P19" s="25">
        <v>77040</v>
      </c>
      <c r="Q19" s="25">
        <v>77040</v>
      </c>
      <c r="R19" s="25">
        <v>77040</v>
      </c>
      <c r="S19" s="25">
        <v>77040</v>
      </c>
      <c r="T19" s="25">
        <v>80892</v>
      </c>
      <c r="U19" s="25">
        <v>80892</v>
      </c>
      <c r="V19" s="25">
        <v>80892</v>
      </c>
      <c r="W19" s="25">
        <v>95004</v>
      </c>
      <c r="X19" s="25">
        <v>95004</v>
      </c>
      <c r="Y19" s="25">
        <v>95004</v>
      </c>
      <c r="Z19" s="25">
        <v>95004</v>
      </c>
      <c r="AA19" s="25">
        <v>95004</v>
      </c>
      <c r="AB19" s="25">
        <v>95004</v>
      </c>
      <c r="AC19" s="25">
        <v>99756</v>
      </c>
      <c r="AD19" s="25">
        <v>99756</v>
      </c>
      <c r="AE19" s="25">
        <v>99756</v>
      </c>
      <c r="AF19" s="25">
        <v>99756</v>
      </c>
      <c r="AG19" s="25">
        <v>99756</v>
      </c>
    </row>
    <row r="20" spans="1:33" x14ac:dyDescent="0.3">
      <c r="A20" s="40" t="s">
        <v>181</v>
      </c>
      <c r="B20" s="40" t="s">
        <v>180</v>
      </c>
      <c r="C20" s="40" t="s">
        <v>66</v>
      </c>
      <c r="D20" s="40" t="s">
        <v>182</v>
      </c>
      <c r="E20" s="40" t="s">
        <v>183</v>
      </c>
      <c r="F20" s="40" t="s">
        <v>546</v>
      </c>
      <c r="G20" s="41">
        <v>111960</v>
      </c>
      <c r="H20" s="41">
        <v>111960</v>
      </c>
      <c r="I20" s="41">
        <v>111960</v>
      </c>
      <c r="J20" s="41">
        <v>111960</v>
      </c>
      <c r="K20" s="41">
        <v>111960</v>
      </c>
      <c r="L20" s="41">
        <v>111960</v>
      </c>
      <c r="M20" s="41">
        <v>111960</v>
      </c>
      <c r="N20" s="41">
        <v>111960</v>
      </c>
      <c r="O20" s="41">
        <v>111960</v>
      </c>
      <c r="P20" s="41">
        <v>111960</v>
      </c>
      <c r="Q20" s="41">
        <v>111960</v>
      </c>
      <c r="R20" s="41">
        <v>111960</v>
      </c>
      <c r="S20" s="41">
        <v>111960</v>
      </c>
      <c r="T20" s="41">
        <v>111960</v>
      </c>
      <c r="U20" s="41">
        <v>117564</v>
      </c>
      <c r="V20" s="41">
        <v>117564</v>
      </c>
      <c r="W20" s="41">
        <v>117564</v>
      </c>
      <c r="X20" s="41">
        <v>117564</v>
      </c>
      <c r="Y20" s="41">
        <v>117564</v>
      </c>
      <c r="Z20" s="41">
        <v>117564</v>
      </c>
      <c r="AA20" s="41">
        <v>117564</v>
      </c>
      <c r="AB20" s="41">
        <v>117564</v>
      </c>
      <c r="AC20" s="41">
        <v>123444</v>
      </c>
      <c r="AD20" s="41">
        <v>123444</v>
      </c>
      <c r="AE20" s="41">
        <v>123444</v>
      </c>
      <c r="AF20" s="41">
        <v>123444</v>
      </c>
      <c r="AG20" s="41">
        <v>123444</v>
      </c>
    </row>
    <row r="21" spans="1:33" x14ac:dyDescent="0.3">
      <c r="A21" s="21" t="s">
        <v>486</v>
      </c>
      <c r="B21" s="21" t="s">
        <v>84</v>
      </c>
      <c r="C21" s="21" t="s">
        <v>66</v>
      </c>
      <c r="D21" s="21" t="s">
        <v>490</v>
      </c>
      <c r="E21" s="21" t="s">
        <v>85</v>
      </c>
      <c r="F21" s="21" t="s">
        <v>547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25">
        <v>106008</v>
      </c>
      <c r="Y21" s="25">
        <v>106008</v>
      </c>
      <c r="Z21" s="25">
        <v>106008</v>
      </c>
      <c r="AA21" s="25">
        <v>106008</v>
      </c>
      <c r="AB21" s="25">
        <v>106008</v>
      </c>
      <c r="AC21" s="25">
        <v>106008</v>
      </c>
      <c r="AD21" s="25">
        <v>106008</v>
      </c>
      <c r="AE21" s="25">
        <v>106008</v>
      </c>
      <c r="AF21" s="25">
        <v>106008</v>
      </c>
      <c r="AG21" s="25">
        <v>106008</v>
      </c>
    </row>
    <row r="22" spans="1:33" x14ac:dyDescent="0.3">
      <c r="A22" s="40" t="s">
        <v>175</v>
      </c>
      <c r="B22" s="40" t="s">
        <v>84</v>
      </c>
      <c r="C22" s="40" t="s">
        <v>93</v>
      </c>
      <c r="D22" s="40" t="s">
        <v>213</v>
      </c>
      <c r="E22" s="40" t="s">
        <v>190</v>
      </c>
      <c r="F22" s="40" t="s">
        <v>546</v>
      </c>
      <c r="G22" s="41">
        <v>79788</v>
      </c>
      <c r="H22" s="41">
        <v>79788</v>
      </c>
      <c r="I22" s="41">
        <v>79788</v>
      </c>
      <c r="J22" s="41">
        <v>79788</v>
      </c>
      <c r="K22" s="41">
        <v>79788</v>
      </c>
      <c r="L22" s="41">
        <v>79788</v>
      </c>
      <c r="M22" s="41">
        <v>79788</v>
      </c>
      <c r="N22" s="41">
        <v>79788</v>
      </c>
      <c r="O22" s="41">
        <v>79788</v>
      </c>
      <c r="P22" s="41">
        <v>79788</v>
      </c>
      <c r="Q22" s="41">
        <v>79788</v>
      </c>
      <c r="R22" s="41">
        <v>79788</v>
      </c>
      <c r="S22" s="41">
        <v>79788</v>
      </c>
      <c r="T22" s="41">
        <v>79788</v>
      </c>
      <c r="U22" s="41">
        <v>83772</v>
      </c>
      <c r="V22" s="41">
        <v>83772</v>
      </c>
      <c r="W22" s="41">
        <v>83772</v>
      </c>
      <c r="X22" s="41">
        <v>83772</v>
      </c>
      <c r="Y22" s="41">
        <v>83772</v>
      </c>
      <c r="Z22" s="41">
        <v>83772</v>
      </c>
      <c r="AA22" s="41">
        <v>83772</v>
      </c>
      <c r="AB22" s="41">
        <v>83772</v>
      </c>
      <c r="AC22" s="41">
        <v>87960</v>
      </c>
      <c r="AD22" s="39"/>
      <c r="AE22" s="39"/>
      <c r="AF22" s="39"/>
      <c r="AG22" s="39"/>
    </row>
    <row r="23" spans="1:33" x14ac:dyDescent="0.3">
      <c r="A23" s="21" t="s">
        <v>359</v>
      </c>
      <c r="B23" s="21" t="s">
        <v>360</v>
      </c>
      <c r="C23" s="21" t="s">
        <v>43</v>
      </c>
      <c r="D23" s="21" t="s">
        <v>406</v>
      </c>
      <c r="E23" s="21" t="s">
        <v>146</v>
      </c>
      <c r="F23" s="21" t="s">
        <v>546</v>
      </c>
      <c r="G23" s="25">
        <v>171852</v>
      </c>
      <c r="H23" s="25">
        <v>171852</v>
      </c>
      <c r="I23" s="25">
        <v>171852</v>
      </c>
      <c r="J23" s="25">
        <v>171852</v>
      </c>
      <c r="K23" s="25">
        <v>171852</v>
      </c>
      <c r="L23" s="25">
        <v>171852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x14ac:dyDescent="0.3">
      <c r="A24" s="40" t="s">
        <v>224</v>
      </c>
      <c r="B24" s="40" t="s">
        <v>223</v>
      </c>
      <c r="C24" s="40" t="s">
        <v>66</v>
      </c>
      <c r="D24" s="40" t="s">
        <v>407</v>
      </c>
      <c r="E24" s="40" t="s">
        <v>219</v>
      </c>
      <c r="F24" s="40" t="s">
        <v>219</v>
      </c>
      <c r="G24" s="41">
        <v>134628</v>
      </c>
      <c r="H24" s="41">
        <v>134628</v>
      </c>
      <c r="I24" s="41">
        <v>134628</v>
      </c>
      <c r="J24" s="41">
        <v>134628</v>
      </c>
      <c r="K24" s="41">
        <v>134628</v>
      </c>
      <c r="L24" s="41">
        <v>134628</v>
      </c>
      <c r="M24" s="41">
        <v>122388</v>
      </c>
      <c r="N24" s="41">
        <v>137688</v>
      </c>
      <c r="O24" s="41">
        <v>137688</v>
      </c>
      <c r="P24" s="41">
        <v>137688</v>
      </c>
      <c r="Q24" s="41">
        <v>137688</v>
      </c>
      <c r="R24" s="41">
        <v>137688</v>
      </c>
      <c r="S24" s="41">
        <v>137688</v>
      </c>
      <c r="T24" s="41">
        <v>137688</v>
      </c>
      <c r="U24" s="41">
        <v>144576</v>
      </c>
      <c r="V24" s="41">
        <v>144576</v>
      </c>
      <c r="W24" s="41">
        <v>144576</v>
      </c>
      <c r="X24" s="41">
        <v>144576</v>
      </c>
      <c r="Y24" s="41">
        <v>144576</v>
      </c>
      <c r="Z24" s="41">
        <v>144576</v>
      </c>
      <c r="AA24" s="41">
        <v>144576</v>
      </c>
      <c r="AB24" s="41">
        <v>144576</v>
      </c>
      <c r="AC24" s="41">
        <v>151800</v>
      </c>
      <c r="AD24" s="41">
        <v>151800</v>
      </c>
      <c r="AE24" s="41">
        <v>151800</v>
      </c>
      <c r="AF24" s="41">
        <v>151800</v>
      </c>
      <c r="AG24" s="41">
        <v>151800</v>
      </c>
    </row>
    <row r="25" spans="1:33" x14ac:dyDescent="0.3">
      <c r="A25" s="21" t="s">
        <v>109</v>
      </c>
      <c r="B25" s="21" t="s">
        <v>108</v>
      </c>
      <c r="C25" s="21" t="s">
        <v>93</v>
      </c>
      <c r="D25" s="21" t="s">
        <v>110</v>
      </c>
      <c r="E25" s="21" t="s">
        <v>111</v>
      </c>
      <c r="F25" s="21" t="s">
        <v>547</v>
      </c>
      <c r="G25" s="39"/>
      <c r="H25" s="39"/>
      <c r="I25" s="25">
        <v>75000</v>
      </c>
      <c r="J25" s="25">
        <v>75000</v>
      </c>
      <c r="K25" s="25">
        <v>75000</v>
      </c>
      <c r="L25" s="25">
        <v>75000</v>
      </c>
      <c r="M25" s="25">
        <v>75000</v>
      </c>
      <c r="N25" s="25">
        <v>75000</v>
      </c>
      <c r="O25" s="25">
        <v>75000</v>
      </c>
      <c r="P25" s="25">
        <v>75000</v>
      </c>
      <c r="Q25" s="25">
        <v>75000</v>
      </c>
      <c r="R25" s="25">
        <v>75000</v>
      </c>
      <c r="S25" s="25">
        <v>75000</v>
      </c>
      <c r="T25" s="25">
        <v>75000</v>
      </c>
      <c r="U25" s="25">
        <v>78756</v>
      </c>
      <c r="V25" s="25">
        <v>78756</v>
      </c>
      <c r="W25" s="25">
        <v>78756</v>
      </c>
      <c r="X25" s="25">
        <v>78756</v>
      </c>
      <c r="Y25" s="25">
        <v>78756</v>
      </c>
      <c r="Z25" s="25">
        <v>78756</v>
      </c>
      <c r="AA25" s="25">
        <v>78756</v>
      </c>
      <c r="AB25" s="25">
        <v>78756</v>
      </c>
      <c r="AC25" s="25">
        <v>82692</v>
      </c>
      <c r="AD25" s="25">
        <v>82692</v>
      </c>
      <c r="AE25" s="25">
        <v>82692</v>
      </c>
      <c r="AF25" s="25">
        <v>82692</v>
      </c>
      <c r="AG25" s="25">
        <v>82692</v>
      </c>
    </row>
    <row r="26" spans="1:33" x14ac:dyDescent="0.3">
      <c r="A26" s="40" t="s">
        <v>195</v>
      </c>
      <c r="B26" s="40" t="s">
        <v>108</v>
      </c>
      <c r="C26" s="40" t="s">
        <v>66</v>
      </c>
      <c r="D26" s="40" t="s">
        <v>196</v>
      </c>
      <c r="E26" s="40" t="s">
        <v>143</v>
      </c>
      <c r="F26" s="40" t="s">
        <v>546</v>
      </c>
      <c r="G26" s="39"/>
      <c r="H26" s="39"/>
      <c r="I26" s="39"/>
      <c r="J26" s="41">
        <v>106500</v>
      </c>
      <c r="K26" s="41">
        <v>106500</v>
      </c>
      <c r="L26" s="41">
        <v>106500</v>
      </c>
      <c r="M26" s="41">
        <v>106500</v>
      </c>
      <c r="N26" s="41">
        <v>106500</v>
      </c>
      <c r="O26" s="41">
        <v>106500</v>
      </c>
      <c r="P26" s="41">
        <v>106500</v>
      </c>
      <c r="Q26" s="41">
        <v>106500</v>
      </c>
      <c r="R26" s="41">
        <v>106500</v>
      </c>
      <c r="S26" s="41">
        <v>106500</v>
      </c>
      <c r="T26" s="41">
        <v>106500</v>
      </c>
      <c r="U26" s="41">
        <v>106500</v>
      </c>
      <c r="V26" s="41">
        <v>106500</v>
      </c>
      <c r="W26" s="41">
        <v>106500</v>
      </c>
      <c r="X26" s="41">
        <v>106500</v>
      </c>
      <c r="Y26" s="41">
        <v>106500</v>
      </c>
      <c r="Z26" s="41">
        <v>106500</v>
      </c>
      <c r="AA26" s="41">
        <v>106500</v>
      </c>
      <c r="AB26" s="41">
        <v>106500</v>
      </c>
      <c r="AC26" s="41">
        <v>111828</v>
      </c>
      <c r="AD26" s="41">
        <v>111828</v>
      </c>
      <c r="AE26" s="41">
        <v>111828</v>
      </c>
      <c r="AF26" s="41">
        <v>111828</v>
      </c>
      <c r="AG26" s="39"/>
    </row>
    <row r="27" spans="1:33" x14ac:dyDescent="0.3">
      <c r="A27" s="21" t="s">
        <v>172</v>
      </c>
      <c r="B27" s="21" t="s">
        <v>171</v>
      </c>
      <c r="C27" s="21" t="s">
        <v>66</v>
      </c>
      <c r="D27" s="21" t="s">
        <v>173</v>
      </c>
      <c r="E27" s="21" t="s">
        <v>146</v>
      </c>
      <c r="F27" s="21" t="s">
        <v>546</v>
      </c>
      <c r="G27" s="25">
        <v>114000</v>
      </c>
      <c r="H27" s="25">
        <v>114000</v>
      </c>
      <c r="I27" s="25">
        <v>114000</v>
      </c>
      <c r="J27" s="25">
        <v>114000</v>
      </c>
      <c r="K27" s="25">
        <v>114000</v>
      </c>
      <c r="L27" s="25">
        <v>114000</v>
      </c>
      <c r="M27" s="25">
        <v>114000</v>
      </c>
      <c r="N27" s="25">
        <v>114000</v>
      </c>
      <c r="O27" s="25">
        <v>114000</v>
      </c>
      <c r="P27" s="25">
        <v>114000</v>
      </c>
      <c r="Q27" s="25">
        <v>114000</v>
      </c>
      <c r="R27" s="25">
        <v>114000</v>
      </c>
      <c r="S27" s="25">
        <v>114000</v>
      </c>
      <c r="T27" s="25">
        <v>114000</v>
      </c>
      <c r="U27" s="25">
        <v>119700</v>
      </c>
      <c r="V27" s="25">
        <v>119700</v>
      </c>
      <c r="W27" s="25">
        <v>119700</v>
      </c>
      <c r="X27" s="25">
        <v>119700</v>
      </c>
      <c r="Y27" s="25">
        <v>119700</v>
      </c>
      <c r="Z27" s="25">
        <v>119700</v>
      </c>
      <c r="AA27" s="25">
        <v>119700</v>
      </c>
      <c r="AB27" s="25">
        <v>119700</v>
      </c>
      <c r="AC27" s="25">
        <v>125688</v>
      </c>
      <c r="AD27" s="25">
        <v>125688</v>
      </c>
      <c r="AE27" s="39"/>
      <c r="AF27" s="39"/>
      <c r="AG27" s="39"/>
    </row>
    <row r="28" spans="1:33" x14ac:dyDescent="0.3">
      <c r="A28" s="40" t="s">
        <v>103</v>
      </c>
      <c r="B28" s="40" t="s">
        <v>102</v>
      </c>
      <c r="C28" s="40" t="s">
        <v>93</v>
      </c>
      <c r="D28" s="40" t="s">
        <v>104</v>
      </c>
      <c r="E28" s="40" t="s">
        <v>438</v>
      </c>
      <c r="F28" s="40" t="s">
        <v>547</v>
      </c>
      <c r="G28" s="41">
        <v>77940</v>
      </c>
      <c r="H28" s="41">
        <v>77940</v>
      </c>
      <c r="I28" s="41">
        <v>77940</v>
      </c>
      <c r="J28" s="41">
        <v>77940</v>
      </c>
      <c r="K28" s="41">
        <v>77940</v>
      </c>
      <c r="L28" s="41">
        <v>77940</v>
      </c>
      <c r="M28" s="41">
        <v>77940</v>
      </c>
      <c r="N28" s="41">
        <v>77940</v>
      </c>
      <c r="O28" s="41">
        <v>77940</v>
      </c>
      <c r="P28" s="41">
        <v>77940</v>
      </c>
      <c r="Q28" s="41">
        <v>77940</v>
      </c>
      <c r="R28" s="41">
        <v>77940</v>
      </c>
      <c r="S28" s="41">
        <v>77940</v>
      </c>
      <c r="T28" s="41">
        <v>81840</v>
      </c>
      <c r="U28" s="41">
        <v>81840</v>
      </c>
      <c r="V28" s="41">
        <v>81840</v>
      </c>
      <c r="W28" s="41">
        <v>81840</v>
      </c>
      <c r="X28" s="41">
        <v>81840</v>
      </c>
      <c r="Y28" s="41">
        <v>81840</v>
      </c>
      <c r="Z28" s="41">
        <v>81840</v>
      </c>
      <c r="AA28" s="41">
        <v>81840</v>
      </c>
      <c r="AB28" s="41">
        <v>81840</v>
      </c>
      <c r="AC28" s="41">
        <v>85932</v>
      </c>
      <c r="AD28" s="41">
        <v>85932</v>
      </c>
      <c r="AE28" s="41">
        <v>85932</v>
      </c>
      <c r="AF28" s="41">
        <v>85932</v>
      </c>
      <c r="AG28" s="41">
        <v>85932</v>
      </c>
    </row>
    <row r="29" spans="1:33" x14ac:dyDescent="0.3">
      <c r="A29" s="21" t="s">
        <v>208</v>
      </c>
      <c r="B29" s="21" t="s">
        <v>207</v>
      </c>
      <c r="C29" s="21" t="s">
        <v>93</v>
      </c>
      <c r="D29" s="21" t="s">
        <v>209</v>
      </c>
      <c r="E29" s="21" t="s">
        <v>143</v>
      </c>
      <c r="F29" s="21" t="s">
        <v>546</v>
      </c>
      <c r="G29" s="25">
        <v>89880</v>
      </c>
      <c r="H29" s="25">
        <v>89880</v>
      </c>
      <c r="I29" s="25">
        <v>89880</v>
      </c>
      <c r="J29" s="25">
        <v>89880</v>
      </c>
      <c r="K29" s="25">
        <v>89880</v>
      </c>
      <c r="L29" s="25">
        <v>89880</v>
      </c>
      <c r="M29" s="25">
        <v>89880</v>
      </c>
      <c r="N29" s="25">
        <v>89880</v>
      </c>
      <c r="O29" s="25">
        <v>89880</v>
      </c>
      <c r="P29" s="25">
        <v>89880</v>
      </c>
      <c r="Q29" s="25">
        <v>89880</v>
      </c>
      <c r="R29" s="25">
        <v>89880</v>
      </c>
      <c r="S29" s="25">
        <v>89880</v>
      </c>
      <c r="T29" s="25">
        <v>89880</v>
      </c>
      <c r="U29" s="25">
        <v>94380</v>
      </c>
      <c r="V29" s="25">
        <v>94380</v>
      </c>
      <c r="W29" s="25">
        <v>94380</v>
      </c>
      <c r="X29" s="25">
        <v>94380</v>
      </c>
      <c r="Y29" s="25">
        <v>94380</v>
      </c>
      <c r="Z29" s="25">
        <v>94380</v>
      </c>
      <c r="AA29" s="25">
        <v>94380</v>
      </c>
      <c r="AB29" s="25">
        <v>94380</v>
      </c>
      <c r="AC29" s="25">
        <v>99096</v>
      </c>
      <c r="AD29" s="25">
        <v>99096</v>
      </c>
      <c r="AE29" s="39"/>
      <c r="AF29" s="39"/>
      <c r="AG29" s="39"/>
    </row>
    <row r="30" spans="1:33" x14ac:dyDescent="0.3">
      <c r="A30" s="40" t="s">
        <v>119</v>
      </c>
      <c r="B30" s="40" t="s">
        <v>487</v>
      </c>
      <c r="C30" s="40" t="s">
        <v>66</v>
      </c>
      <c r="D30" s="40" t="s">
        <v>491</v>
      </c>
      <c r="E30" s="40" t="s">
        <v>161</v>
      </c>
      <c r="F30" s="40" t="s">
        <v>546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1">
        <v>117000</v>
      </c>
      <c r="Y30" s="41">
        <v>117000</v>
      </c>
      <c r="Z30" s="41">
        <v>117000</v>
      </c>
      <c r="AA30" s="41">
        <v>117000</v>
      </c>
      <c r="AB30" s="41">
        <v>140004</v>
      </c>
      <c r="AC30" s="41">
        <v>140004</v>
      </c>
      <c r="AD30" s="41">
        <v>140004</v>
      </c>
      <c r="AE30" s="41">
        <v>140004</v>
      </c>
      <c r="AF30" s="41">
        <v>140004</v>
      </c>
      <c r="AG30" s="41">
        <v>140004</v>
      </c>
    </row>
    <row r="31" spans="1:33" x14ac:dyDescent="0.3">
      <c r="A31" s="21" t="s">
        <v>259</v>
      </c>
      <c r="B31" s="21" t="s">
        <v>258</v>
      </c>
      <c r="C31" s="21" t="s">
        <v>43</v>
      </c>
      <c r="D31" s="21" t="s">
        <v>449</v>
      </c>
      <c r="E31" s="21" t="s">
        <v>250</v>
      </c>
      <c r="F31" s="21" t="s">
        <v>545</v>
      </c>
      <c r="G31" s="39"/>
      <c r="H31" s="39"/>
      <c r="I31" s="39"/>
      <c r="J31" s="25">
        <v>156888</v>
      </c>
      <c r="K31" s="25">
        <v>156888</v>
      </c>
      <c r="L31" s="25">
        <v>156888</v>
      </c>
      <c r="M31" s="25">
        <v>156888</v>
      </c>
      <c r="N31" s="25">
        <v>156888</v>
      </c>
      <c r="O31" s="25">
        <v>156888</v>
      </c>
      <c r="P31" s="25">
        <v>156888</v>
      </c>
      <c r="Q31" s="25">
        <v>156888</v>
      </c>
      <c r="R31" s="25">
        <v>156888</v>
      </c>
      <c r="S31" s="25">
        <v>156888</v>
      </c>
      <c r="T31" s="25">
        <v>156888</v>
      </c>
      <c r="U31" s="25">
        <v>156888</v>
      </c>
      <c r="V31" s="25">
        <v>156888</v>
      </c>
      <c r="W31" s="25">
        <v>156888</v>
      </c>
      <c r="X31" s="25">
        <v>156888</v>
      </c>
      <c r="Y31" s="25">
        <v>156888</v>
      </c>
      <c r="Z31" s="25">
        <v>156888</v>
      </c>
      <c r="AA31" s="25">
        <v>156888</v>
      </c>
      <c r="AB31" s="25">
        <v>156888</v>
      </c>
      <c r="AC31" s="25">
        <v>164736</v>
      </c>
      <c r="AD31" s="25">
        <v>164736</v>
      </c>
      <c r="AE31" s="25">
        <v>164736</v>
      </c>
      <c r="AF31" s="25">
        <v>164736</v>
      </c>
      <c r="AG31" s="25">
        <v>164736</v>
      </c>
    </row>
    <row r="32" spans="1:33" x14ac:dyDescent="0.3">
      <c r="A32" s="40" t="s">
        <v>297</v>
      </c>
      <c r="B32" s="40" t="s">
        <v>296</v>
      </c>
      <c r="C32" s="40" t="s">
        <v>474</v>
      </c>
      <c r="D32" s="40" t="s">
        <v>475</v>
      </c>
      <c r="E32" s="40" t="s">
        <v>298</v>
      </c>
      <c r="F32" s="40" t="s">
        <v>545</v>
      </c>
      <c r="G32" s="41">
        <v>79416</v>
      </c>
      <c r="H32" s="41">
        <v>79416</v>
      </c>
      <c r="I32" s="41">
        <v>79416</v>
      </c>
      <c r="J32" s="41">
        <v>83292</v>
      </c>
      <c r="K32" s="41">
        <v>83292</v>
      </c>
      <c r="L32" s="41">
        <v>83292</v>
      </c>
      <c r="M32" s="41">
        <v>83292</v>
      </c>
      <c r="N32" s="41">
        <v>83292</v>
      </c>
      <c r="O32" s="41">
        <v>83292</v>
      </c>
      <c r="P32" s="41">
        <v>83292</v>
      </c>
      <c r="Q32" s="41">
        <v>83292</v>
      </c>
      <c r="R32" s="41">
        <v>83292</v>
      </c>
      <c r="S32" s="41">
        <v>83292</v>
      </c>
      <c r="T32" s="41">
        <v>83292</v>
      </c>
      <c r="U32" s="41">
        <v>101964</v>
      </c>
      <c r="V32" s="41">
        <v>101964</v>
      </c>
      <c r="W32" s="41">
        <v>101964</v>
      </c>
      <c r="X32" s="41">
        <v>101964</v>
      </c>
      <c r="Y32" s="41">
        <v>101964</v>
      </c>
      <c r="Z32" s="41">
        <v>101964</v>
      </c>
      <c r="AA32" s="41">
        <v>101964</v>
      </c>
      <c r="AB32" s="41">
        <v>101964</v>
      </c>
      <c r="AC32" s="41">
        <v>107064</v>
      </c>
      <c r="AD32" s="41">
        <v>107064</v>
      </c>
      <c r="AE32" s="41">
        <v>107064</v>
      </c>
      <c r="AF32" s="41">
        <v>107064</v>
      </c>
      <c r="AG32" s="41">
        <v>107064</v>
      </c>
    </row>
    <row r="33" spans="1:33" x14ac:dyDescent="0.3">
      <c r="A33" s="21" t="s">
        <v>361</v>
      </c>
      <c r="B33" s="21" t="s">
        <v>362</v>
      </c>
      <c r="C33" s="21" t="s">
        <v>66</v>
      </c>
      <c r="D33" s="21" t="s">
        <v>122</v>
      </c>
      <c r="E33" s="21" t="s">
        <v>123</v>
      </c>
      <c r="F33" s="21" t="s">
        <v>547</v>
      </c>
      <c r="G33" s="25">
        <v>101304</v>
      </c>
      <c r="H33" s="25">
        <v>101304</v>
      </c>
      <c r="I33" s="25">
        <v>101304</v>
      </c>
      <c r="J33" s="25">
        <v>101304</v>
      </c>
      <c r="K33" s="25">
        <v>101304</v>
      </c>
      <c r="L33" s="25">
        <v>101304</v>
      </c>
      <c r="M33" s="25">
        <v>101304</v>
      </c>
      <c r="N33" s="25">
        <v>101304</v>
      </c>
      <c r="O33" s="25">
        <v>101304</v>
      </c>
      <c r="P33" s="25">
        <v>101304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1:33" x14ac:dyDescent="0.3">
      <c r="A34" s="40" t="s">
        <v>469</v>
      </c>
      <c r="B34" s="40" t="s">
        <v>470</v>
      </c>
      <c r="C34" s="40" t="s">
        <v>66</v>
      </c>
      <c r="D34" s="40" t="s">
        <v>472</v>
      </c>
      <c r="E34" s="40" t="s">
        <v>473</v>
      </c>
      <c r="F34" s="40" t="s">
        <v>548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1">
        <v>81996</v>
      </c>
      <c r="V34" s="41">
        <v>81996</v>
      </c>
      <c r="W34" s="41">
        <v>81996</v>
      </c>
      <c r="X34" s="41">
        <v>81996</v>
      </c>
      <c r="Y34" s="41">
        <v>81996</v>
      </c>
      <c r="Z34" s="41">
        <v>81996</v>
      </c>
      <c r="AA34" s="41">
        <v>81996</v>
      </c>
      <c r="AB34" s="41">
        <v>81996</v>
      </c>
      <c r="AC34" s="41">
        <v>86100</v>
      </c>
      <c r="AD34" s="41">
        <v>86100</v>
      </c>
      <c r="AE34" s="41">
        <v>86100</v>
      </c>
      <c r="AF34" s="41">
        <v>86100</v>
      </c>
      <c r="AG34" s="41">
        <v>86100</v>
      </c>
    </row>
    <row r="35" spans="1:33" x14ac:dyDescent="0.3">
      <c r="A35" s="21" t="s">
        <v>198</v>
      </c>
      <c r="B35" s="21" t="s">
        <v>197</v>
      </c>
      <c r="C35" s="21" t="s">
        <v>66</v>
      </c>
      <c r="D35" s="21" t="s">
        <v>199</v>
      </c>
      <c r="E35" s="21" t="s">
        <v>200</v>
      </c>
      <c r="F35" s="21" t="s">
        <v>546</v>
      </c>
      <c r="G35" s="25">
        <v>100884</v>
      </c>
      <c r="H35" s="25">
        <v>100884</v>
      </c>
      <c r="I35" s="25">
        <v>100884</v>
      </c>
      <c r="J35" s="25">
        <v>100884</v>
      </c>
      <c r="K35" s="25">
        <v>100884</v>
      </c>
      <c r="L35" s="25">
        <v>100884</v>
      </c>
      <c r="M35" s="25">
        <v>100884</v>
      </c>
      <c r="N35" s="25">
        <v>100884</v>
      </c>
      <c r="O35" s="25">
        <v>100884</v>
      </c>
      <c r="P35" s="25">
        <v>100884</v>
      </c>
      <c r="Q35" s="25">
        <v>100884</v>
      </c>
      <c r="R35" s="25">
        <v>100884</v>
      </c>
      <c r="S35" s="25">
        <v>100884</v>
      </c>
      <c r="T35" s="25">
        <v>100884</v>
      </c>
      <c r="U35" s="25">
        <v>105924</v>
      </c>
      <c r="V35" s="25">
        <v>105924</v>
      </c>
      <c r="W35" s="25">
        <v>105924</v>
      </c>
      <c r="X35" s="25">
        <v>105924</v>
      </c>
      <c r="Y35" s="25">
        <v>105924</v>
      </c>
      <c r="Z35" s="25">
        <v>105924</v>
      </c>
      <c r="AA35" s="25">
        <v>105924</v>
      </c>
      <c r="AB35" s="25">
        <v>105924</v>
      </c>
      <c r="AC35" s="25">
        <v>111216</v>
      </c>
      <c r="AD35" s="25">
        <v>111216</v>
      </c>
      <c r="AE35" s="25">
        <v>111216</v>
      </c>
      <c r="AF35" s="25">
        <v>111216</v>
      </c>
      <c r="AG35" s="25">
        <v>111216</v>
      </c>
    </row>
    <row r="36" spans="1:33" x14ac:dyDescent="0.3">
      <c r="A36" s="40" t="s">
        <v>478</v>
      </c>
      <c r="B36" s="40" t="s">
        <v>479</v>
      </c>
      <c r="C36" s="40" t="s">
        <v>66</v>
      </c>
      <c r="D36" s="40" t="s">
        <v>164</v>
      </c>
      <c r="E36" s="40" t="s">
        <v>139</v>
      </c>
      <c r="F36" s="40" t="s">
        <v>546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1">
        <v>126000</v>
      </c>
      <c r="X36" s="41">
        <v>126000</v>
      </c>
      <c r="Y36" s="41">
        <v>126000</v>
      </c>
      <c r="Z36" s="41">
        <v>126000</v>
      </c>
      <c r="AA36" s="41">
        <v>132000</v>
      </c>
      <c r="AB36" s="41">
        <v>132000</v>
      </c>
      <c r="AC36" s="41">
        <v>138300</v>
      </c>
      <c r="AD36" s="41">
        <v>138300</v>
      </c>
      <c r="AE36" s="41">
        <v>138300</v>
      </c>
      <c r="AF36" s="41">
        <v>138300</v>
      </c>
      <c r="AG36" s="41">
        <v>138300</v>
      </c>
    </row>
    <row r="37" spans="1:33" x14ac:dyDescent="0.3">
      <c r="A37" s="21" t="s">
        <v>115</v>
      </c>
      <c r="B37" s="21" t="s">
        <v>114</v>
      </c>
      <c r="C37" s="21" t="s">
        <v>43</v>
      </c>
      <c r="D37" s="21" t="s">
        <v>408</v>
      </c>
      <c r="E37" s="21" t="s">
        <v>27</v>
      </c>
      <c r="F37" s="21" t="s">
        <v>547</v>
      </c>
      <c r="G37" s="25">
        <v>68928</v>
      </c>
      <c r="H37" s="25">
        <v>68928</v>
      </c>
      <c r="I37" s="25">
        <v>68928</v>
      </c>
      <c r="J37" s="25">
        <v>68928</v>
      </c>
      <c r="K37" s="25">
        <v>68928</v>
      </c>
      <c r="L37" s="25">
        <v>172500</v>
      </c>
      <c r="M37" s="25">
        <v>68928</v>
      </c>
      <c r="N37" s="25">
        <v>68928</v>
      </c>
      <c r="O37" s="25">
        <v>68928</v>
      </c>
      <c r="P37" s="25">
        <v>68928</v>
      </c>
      <c r="Q37" s="25">
        <v>68928</v>
      </c>
      <c r="R37" s="25">
        <v>68928</v>
      </c>
      <c r="S37" s="25">
        <v>68928</v>
      </c>
      <c r="T37" s="25">
        <v>68928</v>
      </c>
      <c r="U37" s="25">
        <v>72372</v>
      </c>
      <c r="V37" s="25">
        <v>72372</v>
      </c>
      <c r="W37" s="25">
        <v>72372</v>
      </c>
      <c r="X37" s="25">
        <v>72372</v>
      </c>
      <c r="Y37" s="25">
        <v>75996</v>
      </c>
      <c r="Z37" s="25">
        <v>75996</v>
      </c>
      <c r="AA37" s="25">
        <v>75996</v>
      </c>
      <c r="AB37" s="25">
        <v>75996</v>
      </c>
      <c r="AC37" s="25">
        <v>79794</v>
      </c>
      <c r="AD37" s="25">
        <v>79794</v>
      </c>
      <c r="AE37" s="25">
        <v>79794</v>
      </c>
      <c r="AF37" s="25">
        <v>79794</v>
      </c>
      <c r="AG37" s="25">
        <v>79794</v>
      </c>
    </row>
    <row r="38" spans="1:33" x14ac:dyDescent="0.3">
      <c r="A38" s="40" t="s">
        <v>259</v>
      </c>
      <c r="B38" s="40" t="s">
        <v>260</v>
      </c>
      <c r="C38" s="40" t="s">
        <v>66</v>
      </c>
      <c r="D38" s="40" t="s">
        <v>261</v>
      </c>
      <c r="E38" s="40" t="s">
        <v>262</v>
      </c>
      <c r="F38" s="40" t="s">
        <v>545</v>
      </c>
      <c r="G38" s="41">
        <v>145008</v>
      </c>
      <c r="H38" s="41">
        <v>145008</v>
      </c>
      <c r="I38" s="41">
        <v>145008</v>
      </c>
      <c r="J38" s="41">
        <v>145008</v>
      </c>
      <c r="K38" s="41">
        <v>145008</v>
      </c>
      <c r="L38" s="41">
        <v>145008</v>
      </c>
      <c r="M38" s="41">
        <v>145008</v>
      </c>
      <c r="N38" s="41">
        <v>145008</v>
      </c>
      <c r="O38" s="41">
        <v>145008</v>
      </c>
      <c r="P38" s="41">
        <v>145008</v>
      </c>
      <c r="Q38" s="41">
        <v>145008</v>
      </c>
      <c r="R38" s="41">
        <v>145008</v>
      </c>
      <c r="S38" s="41">
        <v>145008</v>
      </c>
      <c r="T38" s="41">
        <v>145008</v>
      </c>
      <c r="U38" s="41">
        <v>152256</v>
      </c>
      <c r="V38" s="41">
        <v>152256</v>
      </c>
      <c r="W38" s="41">
        <v>152256</v>
      </c>
      <c r="X38" s="41">
        <v>152256</v>
      </c>
      <c r="Y38" s="41">
        <v>152256</v>
      </c>
      <c r="Z38" s="41">
        <v>152256</v>
      </c>
      <c r="AA38" s="41">
        <v>152256</v>
      </c>
      <c r="AB38" s="41">
        <v>152256</v>
      </c>
      <c r="AC38" s="41">
        <v>159864</v>
      </c>
      <c r="AD38" s="41">
        <v>159864</v>
      </c>
      <c r="AE38" s="41">
        <v>159864</v>
      </c>
      <c r="AF38" s="41">
        <v>159864</v>
      </c>
      <c r="AG38" s="41">
        <v>159864</v>
      </c>
    </row>
    <row r="39" spans="1:33" x14ac:dyDescent="0.3">
      <c r="A39" s="21" t="s">
        <v>217</v>
      </c>
      <c r="B39" s="21" t="s">
        <v>468</v>
      </c>
      <c r="C39" s="21" t="s">
        <v>7</v>
      </c>
      <c r="D39" s="21" t="s">
        <v>218</v>
      </c>
      <c r="E39" s="21" t="s">
        <v>219</v>
      </c>
      <c r="F39" s="21" t="s">
        <v>219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25">
        <v>205008</v>
      </c>
      <c r="T39" s="25">
        <v>205008</v>
      </c>
      <c r="U39" s="25">
        <v>205008</v>
      </c>
      <c r="V39" s="25">
        <v>205008</v>
      </c>
      <c r="W39" s="25">
        <v>205008</v>
      </c>
      <c r="X39" s="25">
        <v>205008</v>
      </c>
      <c r="Y39" s="25">
        <v>205008</v>
      </c>
      <c r="Z39" s="25">
        <v>205008</v>
      </c>
      <c r="AA39" s="25">
        <v>205008</v>
      </c>
      <c r="AB39" s="25">
        <v>205008</v>
      </c>
      <c r="AC39" s="39"/>
      <c r="AD39" s="39"/>
      <c r="AE39" s="39"/>
      <c r="AF39" s="39"/>
      <c r="AG39" s="39"/>
    </row>
    <row r="40" spans="1:33" x14ac:dyDescent="0.3">
      <c r="A40" s="40" t="s">
        <v>331</v>
      </c>
      <c r="B40" s="40" t="s">
        <v>330</v>
      </c>
      <c r="C40" s="40" t="s">
        <v>66</v>
      </c>
      <c r="D40" s="40" t="s">
        <v>332</v>
      </c>
      <c r="E40" s="40" t="s">
        <v>333</v>
      </c>
      <c r="F40" s="40" t="s">
        <v>548</v>
      </c>
      <c r="G40" s="41">
        <v>90000</v>
      </c>
      <c r="H40" s="41">
        <v>90000</v>
      </c>
      <c r="I40" s="41">
        <v>90000</v>
      </c>
      <c r="J40" s="41">
        <v>90000</v>
      </c>
      <c r="K40" s="41">
        <v>90000</v>
      </c>
      <c r="L40" s="41">
        <v>90000</v>
      </c>
      <c r="M40" s="41">
        <v>90000</v>
      </c>
      <c r="N40" s="41">
        <v>90000</v>
      </c>
      <c r="O40" s="41">
        <v>90000</v>
      </c>
      <c r="P40" s="41">
        <v>90000</v>
      </c>
      <c r="Q40" s="41">
        <v>90000</v>
      </c>
      <c r="R40" s="41">
        <v>90000</v>
      </c>
      <c r="S40" s="41">
        <v>90000</v>
      </c>
      <c r="T40" s="41">
        <v>90000</v>
      </c>
      <c r="U40" s="41">
        <v>94500</v>
      </c>
      <c r="V40" s="41">
        <v>94500</v>
      </c>
      <c r="W40" s="41">
        <v>94500</v>
      </c>
      <c r="X40" s="41">
        <v>94500</v>
      </c>
      <c r="Y40" s="41">
        <v>94500</v>
      </c>
      <c r="Z40" s="41">
        <v>94500</v>
      </c>
      <c r="AA40" s="41">
        <v>94500</v>
      </c>
      <c r="AB40" s="41">
        <v>94500</v>
      </c>
      <c r="AC40" s="41">
        <v>99228</v>
      </c>
      <c r="AD40" s="41">
        <v>99228</v>
      </c>
      <c r="AE40" s="41">
        <v>99228</v>
      </c>
      <c r="AF40" s="41">
        <v>99228</v>
      </c>
      <c r="AG40" s="41">
        <v>99228</v>
      </c>
    </row>
    <row r="41" spans="1:33" x14ac:dyDescent="0.3">
      <c r="A41" s="21" t="s">
        <v>72</v>
      </c>
      <c r="B41" s="21" t="s">
        <v>71</v>
      </c>
      <c r="C41" s="21" t="s">
        <v>66</v>
      </c>
      <c r="D41" s="21" t="s">
        <v>409</v>
      </c>
      <c r="E41" s="21" t="s">
        <v>13</v>
      </c>
      <c r="F41" s="21" t="s">
        <v>547</v>
      </c>
      <c r="G41" s="25">
        <v>109140</v>
      </c>
      <c r="H41" s="25">
        <v>109140</v>
      </c>
      <c r="I41" s="25">
        <v>109140</v>
      </c>
      <c r="J41" s="25">
        <v>109140</v>
      </c>
      <c r="K41" s="25">
        <v>109140</v>
      </c>
      <c r="L41" s="25">
        <v>109140</v>
      </c>
      <c r="M41" s="25">
        <v>109140</v>
      </c>
      <c r="N41" s="25">
        <v>109140</v>
      </c>
      <c r="O41" s="25">
        <v>109140</v>
      </c>
      <c r="P41" s="25">
        <v>109140</v>
      </c>
      <c r="Q41" s="25">
        <v>109140</v>
      </c>
      <c r="R41" s="25">
        <v>109140</v>
      </c>
      <c r="S41" s="25">
        <v>109140</v>
      </c>
      <c r="T41" s="25">
        <v>114600</v>
      </c>
      <c r="U41" s="25">
        <v>114600</v>
      </c>
      <c r="V41" s="25">
        <v>114600</v>
      </c>
      <c r="W41" s="25">
        <v>114600</v>
      </c>
      <c r="X41" s="25">
        <v>114600</v>
      </c>
      <c r="Y41" s="25">
        <v>114600</v>
      </c>
      <c r="Z41" s="25">
        <v>114600</v>
      </c>
      <c r="AA41" s="25">
        <v>114600</v>
      </c>
      <c r="AB41" s="25">
        <v>114600</v>
      </c>
      <c r="AC41" s="25">
        <v>120336</v>
      </c>
      <c r="AD41" s="25">
        <v>120336</v>
      </c>
      <c r="AE41" s="25">
        <v>120336</v>
      </c>
      <c r="AF41" s="25">
        <v>120336</v>
      </c>
      <c r="AG41" s="39"/>
    </row>
    <row r="42" spans="1:33" x14ac:dyDescent="0.3">
      <c r="A42" s="40" t="s">
        <v>202</v>
      </c>
      <c r="B42" s="40" t="s">
        <v>201</v>
      </c>
      <c r="C42" s="40" t="s">
        <v>66</v>
      </c>
      <c r="D42" s="40" t="s">
        <v>203</v>
      </c>
      <c r="E42" s="40" t="s">
        <v>143</v>
      </c>
      <c r="F42" s="40" t="s">
        <v>546</v>
      </c>
      <c r="G42" s="41">
        <v>100800</v>
      </c>
      <c r="H42" s="41">
        <v>100800</v>
      </c>
      <c r="I42" s="41">
        <v>100800</v>
      </c>
      <c r="J42" s="41">
        <v>100800</v>
      </c>
      <c r="K42" s="41">
        <v>100800</v>
      </c>
      <c r="L42" s="41">
        <v>100800</v>
      </c>
      <c r="M42" s="41">
        <v>100800</v>
      </c>
      <c r="N42" s="41">
        <v>100800</v>
      </c>
      <c r="O42" s="41">
        <v>100800</v>
      </c>
      <c r="P42" s="41">
        <v>100800</v>
      </c>
      <c r="Q42" s="41">
        <v>100800</v>
      </c>
      <c r="R42" s="41">
        <v>100800</v>
      </c>
      <c r="S42" s="41">
        <v>100800</v>
      </c>
      <c r="T42" s="41">
        <v>100800</v>
      </c>
      <c r="U42" s="41">
        <v>105840</v>
      </c>
      <c r="V42" s="41">
        <v>105840</v>
      </c>
      <c r="W42" s="41">
        <v>105840</v>
      </c>
      <c r="X42" s="41">
        <v>105840</v>
      </c>
      <c r="Y42" s="41">
        <v>105840</v>
      </c>
      <c r="Z42" s="41">
        <v>105840</v>
      </c>
      <c r="AA42" s="41">
        <v>105840</v>
      </c>
      <c r="AB42" s="41">
        <v>105840</v>
      </c>
      <c r="AC42" s="41">
        <v>111132</v>
      </c>
      <c r="AD42" s="41">
        <v>111132</v>
      </c>
      <c r="AE42" s="41">
        <v>111132</v>
      </c>
      <c r="AF42" s="41">
        <v>111132</v>
      </c>
      <c r="AG42" s="41">
        <v>111132</v>
      </c>
    </row>
    <row r="43" spans="1:33" x14ac:dyDescent="0.3">
      <c r="A43" s="21" t="s">
        <v>248</v>
      </c>
      <c r="B43" s="21" t="s">
        <v>247</v>
      </c>
      <c r="C43" s="21" t="s">
        <v>43</v>
      </c>
      <c r="D43" s="21" t="s">
        <v>249</v>
      </c>
      <c r="E43" s="21" t="s">
        <v>250</v>
      </c>
      <c r="F43" s="21" t="s">
        <v>545</v>
      </c>
      <c r="G43" s="25">
        <v>179652</v>
      </c>
      <c r="H43" s="25">
        <v>179652</v>
      </c>
      <c r="I43" s="25">
        <v>179652</v>
      </c>
      <c r="J43" s="25">
        <v>179652</v>
      </c>
      <c r="K43" s="25">
        <v>179652</v>
      </c>
      <c r="L43" s="25">
        <v>179652</v>
      </c>
      <c r="M43" s="25">
        <v>179652</v>
      </c>
      <c r="N43" s="25">
        <v>179652</v>
      </c>
      <c r="O43" s="25">
        <v>179652</v>
      </c>
      <c r="P43" s="25">
        <v>179652</v>
      </c>
      <c r="Q43" s="25">
        <v>179652</v>
      </c>
      <c r="R43" s="25">
        <v>179652</v>
      </c>
      <c r="S43" s="25">
        <v>179652</v>
      </c>
      <c r="T43" s="25">
        <v>179652</v>
      </c>
      <c r="U43" s="25">
        <v>188640</v>
      </c>
      <c r="V43" s="25">
        <v>188640</v>
      </c>
      <c r="W43" s="25">
        <v>188640</v>
      </c>
      <c r="X43" s="25">
        <v>188640</v>
      </c>
      <c r="Y43" s="25">
        <v>188640</v>
      </c>
      <c r="Z43" s="25">
        <v>188640</v>
      </c>
      <c r="AA43" s="25">
        <v>188640</v>
      </c>
      <c r="AB43" s="25">
        <v>188640</v>
      </c>
      <c r="AC43" s="25">
        <v>198072</v>
      </c>
      <c r="AD43" s="25">
        <v>198072</v>
      </c>
      <c r="AE43" s="25">
        <v>198072</v>
      </c>
      <c r="AF43" s="25">
        <v>198072</v>
      </c>
      <c r="AG43" s="25">
        <v>198072</v>
      </c>
    </row>
    <row r="44" spans="1:33" x14ac:dyDescent="0.3">
      <c r="A44" s="40" t="s">
        <v>206</v>
      </c>
      <c r="B44" s="40" t="s">
        <v>205</v>
      </c>
      <c r="C44" s="40" t="s">
        <v>93</v>
      </c>
      <c r="D44" s="40" t="s">
        <v>410</v>
      </c>
      <c r="E44" s="40" t="s">
        <v>143</v>
      </c>
      <c r="F44" s="40" t="s">
        <v>546</v>
      </c>
      <c r="G44" s="41">
        <v>89880</v>
      </c>
      <c r="H44" s="41">
        <v>89880</v>
      </c>
      <c r="I44" s="41">
        <v>89880</v>
      </c>
      <c r="J44" s="41">
        <v>92580</v>
      </c>
      <c r="K44" s="41">
        <v>92580</v>
      </c>
      <c r="L44" s="41">
        <v>92580</v>
      </c>
      <c r="M44" s="41">
        <v>92580</v>
      </c>
      <c r="N44" s="41">
        <v>92580</v>
      </c>
      <c r="O44" s="41">
        <v>92580</v>
      </c>
      <c r="P44" s="41">
        <v>92580</v>
      </c>
      <c r="Q44" s="41">
        <v>92580</v>
      </c>
      <c r="R44" s="41">
        <v>92580</v>
      </c>
      <c r="S44" s="41">
        <v>92580</v>
      </c>
      <c r="T44" s="41">
        <v>92580</v>
      </c>
      <c r="U44" s="41">
        <v>97212</v>
      </c>
      <c r="V44" s="41">
        <v>97212</v>
      </c>
      <c r="W44" s="41">
        <v>97212</v>
      </c>
      <c r="X44" s="41">
        <v>97212</v>
      </c>
      <c r="Y44" s="41">
        <v>97212</v>
      </c>
      <c r="Z44" s="41">
        <v>97212</v>
      </c>
      <c r="AA44" s="41">
        <v>97212</v>
      </c>
      <c r="AB44" s="41">
        <v>97212</v>
      </c>
      <c r="AC44" s="41">
        <v>102072</v>
      </c>
      <c r="AD44" s="41">
        <v>102072</v>
      </c>
      <c r="AE44" s="39"/>
      <c r="AF44" s="39"/>
      <c r="AG44" s="39"/>
    </row>
    <row r="45" spans="1:33" x14ac:dyDescent="0.3">
      <c r="A45" s="21" t="s">
        <v>244</v>
      </c>
      <c r="B45" s="21" t="s">
        <v>243</v>
      </c>
      <c r="C45" s="21" t="s">
        <v>7</v>
      </c>
      <c r="D45" s="21" t="s">
        <v>245</v>
      </c>
      <c r="E45" s="21" t="s">
        <v>246</v>
      </c>
      <c r="F45" s="21" t="s">
        <v>545</v>
      </c>
      <c r="G45" s="25">
        <v>231444</v>
      </c>
      <c r="H45" s="25">
        <v>231444</v>
      </c>
      <c r="I45" s="25">
        <v>231444</v>
      </c>
      <c r="J45" s="25">
        <v>231444</v>
      </c>
      <c r="K45" s="25">
        <v>231444</v>
      </c>
      <c r="L45" s="25">
        <v>231444</v>
      </c>
      <c r="M45" s="25">
        <v>231444</v>
      </c>
      <c r="N45" s="25">
        <v>231444</v>
      </c>
      <c r="O45" s="25">
        <v>231444</v>
      </c>
      <c r="P45" s="25">
        <v>231444</v>
      </c>
      <c r="Q45" s="25">
        <v>231444</v>
      </c>
      <c r="R45" s="25">
        <v>231444</v>
      </c>
      <c r="S45" s="25">
        <v>231444</v>
      </c>
      <c r="T45" s="25">
        <v>231444</v>
      </c>
      <c r="U45" s="25">
        <v>243012</v>
      </c>
      <c r="V45" s="25">
        <v>243012</v>
      </c>
      <c r="W45" s="25">
        <v>243012</v>
      </c>
      <c r="X45" s="25">
        <v>243012</v>
      </c>
      <c r="Y45" s="25">
        <v>243012</v>
      </c>
      <c r="Z45" s="25">
        <v>243012</v>
      </c>
      <c r="AA45" s="25">
        <v>243012</v>
      </c>
      <c r="AB45" s="25">
        <v>243012</v>
      </c>
      <c r="AC45" s="25">
        <v>255168</v>
      </c>
      <c r="AD45" s="25">
        <v>255168</v>
      </c>
      <c r="AE45" s="25">
        <v>255168</v>
      </c>
      <c r="AF45" s="25">
        <v>255168</v>
      </c>
      <c r="AG45" s="25">
        <v>255168</v>
      </c>
    </row>
    <row r="46" spans="1:33" x14ac:dyDescent="0.3">
      <c r="A46" s="40" t="s">
        <v>363</v>
      </c>
      <c r="B46" s="40" t="s">
        <v>364</v>
      </c>
      <c r="C46" s="40" t="s">
        <v>7</v>
      </c>
      <c r="D46" s="40" t="s">
        <v>411</v>
      </c>
      <c r="E46" s="40" t="s">
        <v>146</v>
      </c>
      <c r="F46" s="40" t="s">
        <v>546</v>
      </c>
      <c r="G46" s="41">
        <v>210660</v>
      </c>
      <c r="H46" s="41">
        <v>210660</v>
      </c>
      <c r="I46" s="41">
        <v>210660</v>
      </c>
      <c r="J46" s="41">
        <v>210660</v>
      </c>
      <c r="K46" s="41">
        <v>210660</v>
      </c>
      <c r="L46" s="41">
        <v>210660</v>
      </c>
      <c r="M46" s="41">
        <v>210660</v>
      </c>
      <c r="N46" s="41">
        <v>210660</v>
      </c>
      <c r="O46" s="41">
        <v>210660</v>
      </c>
      <c r="P46" s="41">
        <v>210660</v>
      </c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</row>
    <row r="47" spans="1:33" x14ac:dyDescent="0.3">
      <c r="A47" s="21" t="s">
        <v>106</v>
      </c>
      <c r="B47" s="21" t="s">
        <v>105</v>
      </c>
      <c r="C47" s="21" t="s">
        <v>93</v>
      </c>
      <c r="D47" s="21" t="s">
        <v>107</v>
      </c>
      <c r="E47" s="21" t="s">
        <v>439</v>
      </c>
      <c r="F47" s="21" t="s">
        <v>547</v>
      </c>
      <c r="G47" s="25">
        <v>77208</v>
      </c>
      <c r="H47" s="25">
        <v>77208</v>
      </c>
      <c r="I47" s="25">
        <v>77208</v>
      </c>
      <c r="J47" s="25">
        <v>77208</v>
      </c>
      <c r="K47" s="25">
        <v>77208</v>
      </c>
      <c r="L47" s="25">
        <v>77208</v>
      </c>
      <c r="M47" s="25">
        <v>77208</v>
      </c>
      <c r="N47" s="25">
        <v>77208</v>
      </c>
      <c r="O47" s="25">
        <v>77208</v>
      </c>
      <c r="P47" s="25">
        <v>77208</v>
      </c>
      <c r="Q47" s="25">
        <v>77208</v>
      </c>
      <c r="R47" s="25">
        <v>77208</v>
      </c>
      <c r="S47" s="25">
        <v>77208</v>
      </c>
      <c r="T47" s="25">
        <v>81072</v>
      </c>
      <c r="U47" s="25">
        <v>81072</v>
      </c>
      <c r="V47" s="25">
        <v>81072</v>
      </c>
      <c r="W47" s="25">
        <v>81072</v>
      </c>
      <c r="X47" s="25">
        <v>81072</v>
      </c>
      <c r="Y47" s="25">
        <v>81072</v>
      </c>
      <c r="Z47" s="25">
        <v>81072</v>
      </c>
      <c r="AA47" s="25">
        <v>81072</v>
      </c>
      <c r="AB47" s="25">
        <v>81072</v>
      </c>
      <c r="AC47" s="25">
        <v>85128</v>
      </c>
      <c r="AD47" s="25">
        <v>85128</v>
      </c>
      <c r="AE47" s="25">
        <v>85128</v>
      </c>
      <c r="AF47" s="25">
        <v>85128</v>
      </c>
      <c r="AG47" s="25">
        <v>85128</v>
      </c>
    </row>
    <row r="48" spans="1:33" x14ac:dyDescent="0.3">
      <c r="A48" s="40" t="s">
        <v>138</v>
      </c>
      <c r="B48" s="40" t="s">
        <v>307</v>
      </c>
      <c r="C48" s="40" t="s">
        <v>93</v>
      </c>
      <c r="D48" s="40" t="s">
        <v>308</v>
      </c>
      <c r="E48" s="40" t="s">
        <v>309</v>
      </c>
      <c r="F48" s="40" t="s">
        <v>545</v>
      </c>
      <c r="G48" s="39"/>
      <c r="H48" s="39"/>
      <c r="I48" s="39"/>
      <c r="J48" s="39"/>
      <c r="K48" s="41">
        <v>76020</v>
      </c>
      <c r="L48" s="41">
        <v>76020</v>
      </c>
      <c r="M48" s="41">
        <v>76020</v>
      </c>
      <c r="N48" s="41">
        <v>76020</v>
      </c>
      <c r="O48" s="41">
        <v>76020</v>
      </c>
      <c r="P48" s="41">
        <v>82008</v>
      </c>
      <c r="Q48" s="41">
        <v>82008</v>
      </c>
      <c r="R48" s="41">
        <v>82008</v>
      </c>
      <c r="S48" s="41">
        <v>82008</v>
      </c>
      <c r="T48" s="41">
        <v>82008</v>
      </c>
      <c r="U48" s="41">
        <v>82008</v>
      </c>
      <c r="V48" s="41">
        <v>82008</v>
      </c>
      <c r="W48" s="41">
        <v>82008</v>
      </c>
      <c r="X48" s="41">
        <v>82008</v>
      </c>
      <c r="Y48" s="41">
        <v>82008</v>
      </c>
      <c r="Z48" s="41">
        <v>82008</v>
      </c>
      <c r="AA48" s="41">
        <v>82008</v>
      </c>
      <c r="AB48" s="41">
        <v>82008</v>
      </c>
      <c r="AC48" s="41">
        <v>86112</v>
      </c>
      <c r="AD48" s="41">
        <v>86112</v>
      </c>
      <c r="AE48" s="41">
        <v>86112</v>
      </c>
      <c r="AF48" s="41">
        <v>86112</v>
      </c>
      <c r="AG48" s="41">
        <v>86112</v>
      </c>
    </row>
    <row r="49" spans="1:33" x14ac:dyDescent="0.3">
      <c r="A49" s="21" t="s">
        <v>78</v>
      </c>
      <c r="B49" s="21" t="s">
        <v>77</v>
      </c>
      <c r="C49" s="21" t="s">
        <v>66</v>
      </c>
      <c r="D49" s="21" t="s">
        <v>79</v>
      </c>
      <c r="E49" s="21" t="s">
        <v>80</v>
      </c>
      <c r="F49" s="21" t="s">
        <v>547</v>
      </c>
      <c r="G49" s="25">
        <v>104232</v>
      </c>
      <c r="H49" s="25">
        <v>104232</v>
      </c>
      <c r="I49" s="25">
        <v>104232</v>
      </c>
      <c r="J49" s="25">
        <v>104232</v>
      </c>
      <c r="K49" s="25">
        <v>104232</v>
      </c>
      <c r="L49" s="25">
        <v>104232</v>
      </c>
      <c r="M49" s="25">
        <v>104232</v>
      </c>
      <c r="N49" s="25">
        <v>104232</v>
      </c>
      <c r="O49" s="25">
        <v>104232</v>
      </c>
      <c r="P49" s="25">
        <v>104232</v>
      </c>
      <c r="Q49" s="25">
        <v>104232</v>
      </c>
      <c r="R49" s="25">
        <v>104232</v>
      </c>
      <c r="S49" s="25">
        <v>104232</v>
      </c>
      <c r="T49" s="25">
        <v>109440</v>
      </c>
      <c r="U49" s="25">
        <v>109440</v>
      </c>
      <c r="V49" s="25">
        <v>109440</v>
      </c>
      <c r="W49" s="25">
        <v>109440</v>
      </c>
      <c r="X49" s="25">
        <v>109440</v>
      </c>
      <c r="Y49" s="25">
        <v>109440</v>
      </c>
      <c r="Z49" s="25">
        <v>109440</v>
      </c>
      <c r="AA49" s="25">
        <v>109440</v>
      </c>
      <c r="AB49" s="25">
        <v>109440</v>
      </c>
      <c r="AC49" s="25">
        <v>114912</v>
      </c>
      <c r="AD49" s="39"/>
      <c r="AE49" s="39"/>
      <c r="AF49" s="39"/>
      <c r="AG49" s="39"/>
    </row>
    <row r="50" spans="1:33" x14ac:dyDescent="0.3">
      <c r="A50" s="40" t="s">
        <v>68</v>
      </c>
      <c r="B50" s="40" t="s">
        <v>67</v>
      </c>
      <c r="C50" s="40" t="s">
        <v>66</v>
      </c>
      <c r="D50" s="40" t="s">
        <v>69</v>
      </c>
      <c r="E50" s="40" t="s">
        <v>70</v>
      </c>
      <c r="F50" s="40" t="s">
        <v>547</v>
      </c>
      <c r="G50" s="41">
        <v>113004</v>
      </c>
      <c r="H50" s="41">
        <v>113004</v>
      </c>
      <c r="I50" s="41">
        <v>113004</v>
      </c>
      <c r="J50" s="41">
        <v>113004</v>
      </c>
      <c r="K50" s="41">
        <v>113004</v>
      </c>
      <c r="L50" s="41">
        <v>113004</v>
      </c>
      <c r="M50" s="41">
        <v>113004</v>
      </c>
      <c r="N50" s="41">
        <v>113004</v>
      </c>
      <c r="O50" s="41">
        <v>113004</v>
      </c>
      <c r="P50" s="41">
        <v>113004</v>
      </c>
      <c r="Q50" s="41">
        <v>113004</v>
      </c>
      <c r="R50" s="41">
        <v>113004</v>
      </c>
      <c r="S50" s="41">
        <v>113004</v>
      </c>
      <c r="T50" s="41">
        <v>118656</v>
      </c>
      <c r="U50" s="41">
        <v>118656</v>
      </c>
      <c r="V50" s="41">
        <v>118656</v>
      </c>
      <c r="W50" s="41">
        <v>118656</v>
      </c>
      <c r="X50" s="41">
        <v>118656</v>
      </c>
      <c r="Y50" s="41">
        <v>118656</v>
      </c>
      <c r="Z50" s="41">
        <v>118656</v>
      </c>
      <c r="AA50" s="41">
        <v>118656</v>
      </c>
      <c r="AB50" s="41">
        <v>118656</v>
      </c>
      <c r="AC50" s="41">
        <v>124584</v>
      </c>
      <c r="AD50" s="41">
        <v>124584</v>
      </c>
      <c r="AE50" s="41">
        <v>124584</v>
      </c>
      <c r="AF50" s="41">
        <v>124584</v>
      </c>
      <c r="AG50" s="41">
        <v>124584</v>
      </c>
    </row>
    <row r="51" spans="1:33" x14ac:dyDescent="0.3">
      <c r="A51" s="21" t="s">
        <v>40</v>
      </c>
      <c r="B51" s="21" t="s">
        <v>39</v>
      </c>
      <c r="C51" s="21" t="s">
        <v>7</v>
      </c>
      <c r="D51" s="21" t="s">
        <v>450</v>
      </c>
      <c r="E51" s="21" t="s">
        <v>9</v>
      </c>
      <c r="F51" s="21" t="s">
        <v>547</v>
      </c>
      <c r="G51" s="39"/>
      <c r="H51" s="39"/>
      <c r="I51" s="39"/>
      <c r="J51" s="39"/>
      <c r="K51" s="39"/>
      <c r="L51" s="25">
        <v>183000</v>
      </c>
      <c r="M51" s="25">
        <v>183000</v>
      </c>
      <c r="N51" s="25">
        <v>183000</v>
      </c>
      <c r="O51" s="25">
        <v>183000</v>
      </c>
      <c r="P51" s="25">
        <v>183000</v>
      </c>
      <c r="Q51" s="25">
        <v>183000</v>
      </c>
      <c r="R51" s="25">
        <v>183000</v>
      </c>
      <c r="S51" s="25">
        <v>183000</v>
      </c>
      <c r="T51" s="25">
        <v>183000</v>
      </c>
      <c r="U51" s="25">
        <v>183000</v>
      </c>
      <c r="V51" s="25">
        <v>183000</v>
      </c>
      <c r="W51" s="25">
        <v>183000</v>
      </c>
      <c r="X51" s="25">
        <v>183000</v>
      </c>
      <c r="Y51" s="25">
        <v>183000</v>
      </c>
      <c r="Z51" s="25">
        <v>183000</v>
      </c>
      <c r="AA51" s="25">
        <v>183000</v>
      </c>
      <c r="AB51" s="25">
        <v>183000</v>
      </c>
      <c r="AC51" s="25">
        <v>192156</v>
      </c>
      <c r="AD51" s="25">
        <v>192156</v>
      </c>
      <c r="AE51" s="25">
        <v>192156</v>
      </c>
      <c r="AF51" s="25">
        <v>192156</v>
      </c>
      <c r="AG51" s="25">
        <v>192156</v>
      </c>
    </row>
    <row r="52" spans="1:33" x14ac:dyDescent="0.3">
      <c r="A52" s="40" t="s">
        <v>271</v>
      </c>
      <c r="B52" s="40" t="s">
        <v>270</v>
      </c>
      <c r="C52" s="40" t="s">
        <v>43</v>
      </c>
      <c r="D52" s="40" t="s">
        <v>272</v>
      </c>
      <c r="E52" s="40" t="s">
        <v>273</v>
      </c>
      <c r="F52" s="40" t="s">
        <v>545</v>
      </c>
      <c r="G52" s="41">
        <v>128220</v>
      </c>
      <c r="H52" s="41">
        <v>128220</v>
      </c>
      <c r="I52" s="41">
        <v>128220</v>
      </c>
      <c r="J52" s="41">
        <v>128220</v>
      </c>
      <c r="K52" s="41">
        <v>128220</v>
      </c>
      <c r="L52" s="41">
        <v>128220</v>
      </c>
      <c r="M52" s="41">
        <v>128220</v>
      </c>
      <c r="N52" s="41">
        <v>128220</v>
      </c>
      <c r="O52" s="41">
        <v>128220</v>
      </c>
      <c r="P52" s="41">
        <v>128220</v>
      </c>
      <c r="Q52" s="41">
        <v>128220</v>
      </c>
      <c r="R52" s="41">
        <v>128220</v>
      </c>
      <c r="S52" s="41">
        <v>128220</v>
      </c>
      <c r="T52" s="41">
        <v>128220</v>
      </c>
      <c r="U52" s="41">
        <v>134628</v>
      </c>
      <c r="V52" s="41">
        <v>134628</v>
      </c>
      <c r="W52" s="41">
        <v>134628</v>
      </c>
      <c r="X52" s="41">
        <v>134628</v>
      </c>
      <c r="Y52" s="41">
        <v>134628</v>
      </c>
      <c r="Z52" s="41">
        <v>134628</v>
      </c>
      <c r="AA52" s="41">
        <v>134628</v>
      </c>
      <c r="AB52" s="41">
        <v>134628</v>
      </c>
      <c r="AC52" s="41">
        <v>141360</v>
      </c>
      <c r="AD52" s="41">
        <v>141360</v>
      </c>
      <c r="AE52" s="41">
        <v>141360</v>
      </c>
      <c r="AF52" s="41">
        <v>141360</v>
      </c>
      <c r="AG52" s="41">
        <v>141360</v>
      </c>
    </row>
    <row r="53" spans="1:33" x14ac:dyDescent="0.3">
      <c r="A53" s="21" t="s">
        <v>480</v>
      </c>
      <c r="B53" s="21" t="s">
        <v>270</v>
      </c>
      <c r="C53" s="21" t="s">
        <v>66</v>
      </c>
      <c r="D53" s="21" t="s">
        <v>482</v>
      </c>
      <c r="E53" s="21" t="s">
        <v>441</v>
      </c>
      <c r="F53" s="21" t="s">
        <v>545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25">
        <v>96120</v>
      </c>
      <c r="X53" s="25">
        <v>96120</v>
      </c>
      <c r="Y53" s="25">
        <v>96120</v>
      </c>
      <c r="Z53" s="25">
        <v>96120</v>
      </c>
      <c r="AA53" s="25">
        <v>96120</v>
      </c>
      <c r="AB53" s="25">
        <v>96120</v>
      </c>
      <c r="AC53" s="25">
        <v>96120</v>
      </c>
      <c r="AD53" s="25">
        <v>96120</v>
      </c>
      <c r="AE53" s="25">
        <v>96120</v>
      </c>
      <c r="AF53" s="25">
        <v>96120</v>
      </c>
      <c r="AG53" s="25">
        <v>96120</v>
      </c>
    </row>
    <row r="54" spans="1:33" x14ac:dyDescent="0.3">
      <c r="A54" s="40" t="s">
        <v>503</v>
      </c>
      <c r="B54" s="40" t="s">
        <v>504</v>
      </c>
      <c r="C54" s="40" t="s">
        <v>66</v>
      </c>
      <c r="D54" s="40" t="s">
        <v>506</v>
      </c>
      <c r="E54" s="40" t="s">
        <v>143</v>
      </c>
      <c r="F54" s="40" t="s">
        <v>546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41">
        <v>96000</v>
      </c>
      <c r="AA54" s="41">
        <v>99600</v>
      </c>
      <c r="AB54" s="41">
        <v>99600</v>
      </c>
      <c r="AC54" s="41">
        <v>99600</v>
      </c>
      <c r="AD54" s="41">
        <v>99600</v>
      </c>
      <c r="AE54" s="41">
        <v>99600</v>
      </c>
      <c r="AF54" s="41">
        <v>99600</v>
      </c>
      <c r="AG54" s="41">
        <v>99600</v>
      </c>
    </row>
    <row r="55" spans="1:33" x14ac:dyDescent="0.3">
      <c r="A55" s="21" t="s">
        <v>365</v>
      </c>
      <c r="B55" s="21" t="s">
        <v>366</v>
      </c>
      <c r="C55" s="21" t="s">
        <v>93</v>
      </c>
      <c r="D55" s="21" t="s">
        <v>412</v>
      </c>
      <c r="E55" s="21" t="s">
        <v>70</v>
      </c>
      <c r="F55" s="21" t="s">
        <v>547</v>
      </c>
      <c r="G55" s="25">
        <v>72564</v>
      </c>
      <c r="H55" s="25">
        <v>72564</v>
      </c>
      <c r="I55" s="25">
        <v>72564</v>
      </c>
      <c r="J55" s="25">
        <v>72564</v>
      </c>
      <c r="K55" s="25">
        <v>72564</v>
      </c>
      <c r="L55" s="25">
        <v>80004</v>
      </c>
      <c r="M55" s="25">
        <v>80004</v>
      </c>
      <c r="N55" s="25">
        <v>80004</v>
      </c>
      <c r="O55" s="25">
        <v>80004</v>
      </c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</row>
    <row r="56" spans="1:33" x14ac:dyDescent="0.3">
      <c r="A56" s="40" t="s">
        <v>97</v>
      </c>
      <c r="B56" s="40" t="s">
        <v>96</v>
      </c>
      <c r="C56" s="40" t="s">
        <v>93</v>
      </c>
      <c r="D56" s="40" t="s">
        <v>98</v>
      </c>
      <c r="E56" s="40" t="s">
        <v>70</v>
      </c>
      <c r="F56" s="40" t="s">
        <v>547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1">
        <v>78000</v>
      </c>
      <c r="U56" s="41">
        <v>78000</v>
      </c>
      <c r="V56" s="41">
        <v>78000</v>
      </c>
      <c r="W56" s="41">
        <v>81900</v>
      </c>
      <c r="X56" s="41">
        <v>81900</v>
      </c>
      <c r="Y56" s="41">
        <v>81900</v>
      </c>
      <c r="Z56" s="41">
        <v>81900</v>
      </c>
      <c r="AA56" s="41">
        <v>81900</v>
      </c>
      <c r="AB56" s="41">
        <v>81900</v>
      </c>
      <c r="AC56" s="41">
        <v>85992</v>
      </c>
      <c r="AD56" s="41">
        <v>85992</v>
      </c>
      <c r="AE56" s="41">
        <v>85992</v>
      </c>
      <c r="AF56" s="41">
        <v>85992</v>
      </c>
      <c r="AG56" s="41">
        <v>85992</v>
      </c>
    </row>
    <row r="57" spans="1:33" x14ac:dyDescent="0.3">
      <c r="A57" s="21" t="s">
        <v>185</v>
      </c>
      <c r="B57" s="21" t="s">
        <v>184</v>
      </c>
      <c r="C57" s="21" t="s">
        <v>66</v>
      </c>
      <c r="D57" s="21" t="s">
        <v>186</v>
      </c>
      <c r="E57" s="21" t="s">
        <v>143</v>
      </c>
      <c r="F57" s="21" t="s">
        <v>546</v>
      </c>
      <c r="G57" s="25">
        <v>108108</v>
      </c>
      <c r="H57" s="25">
        <v>108108</v>
      </c>
      <c r="I57" s="25">
        <v>108108</v>
      </c>
      <c r="J57" s="25">
        <v>111348</v>
      </c>
      <c r="K57" s="25">
        <v>111348</v>
      </c>
      <c r="L57" s="25">
        <v>111348</v>
      </c>
      <c r="M57" s="25">
        <v>111348</v>
      </c>
      <c r="N57" s="25">
        <v>111348</v>
      </c>
      <c r="O57" s="25">
        <v>111348</v>
      </c>
      <c r="P57" s="25">
        <v>111348</v>
      </c>
      <c r="Q57" s="25">
        <v>111348</v>
      </c>
      <c r="R57" s="25">
        <v>111348</v>
      </c>
      <c r="S57" s="25">
        <v>111348</v>
      </c>
      <c r="T57" s="25">
        <v>111348</v>
      </c>
      <c r="U57" s="25">
        <v>116916</v>
      </c>
      <c r="V57" s="25">
        <v>116916</v>
      </c>
      <c r="W57" s="25">
        <v>116916</v>
      </c>
      <c r="X57" s="25">
        <v>116916</v>
      </c>
      <c r="Y57" s="25">
        <v>116916</v>
      </c>
      <c r="Z57" s="25">
        <v>116916</v>
      </c>
      <c r="AA57" s="25">
        <v>116916</v>
      </c>
      <c r="AB57" s="25">
        <v>116916</v>
      </c>
      <c r="AC57" s="25">
        <v>122760</v>
      </c>
      <c r="AD57" s="39"/>
      <c r="AE57" s="39"/>
      <c r="AF57" s="39"/>
      <c r="AG57" s="39"/>
    </row>
    <row r="58" spans="1:33" x14ac:dyDescent="0.3">
      <c r="A58" s="40" t="s">
        <v>155</v>
      </c>
      <c r="B58" s="40" t="s">
        <v>154</v>
      </c>
      <c r="C58" s="40" t="s">
        <v>43</v>
      </c>
      <c r="D58" s="40" t="s">
        <v>156</v>
      </c>
      <c r="E58" s="40" t="s">
        <v>143</v>
      </c>
      <c r="F58" s="40" t="s">
        <v>546</v>
      </c>
      <c r="G58" s="41">
        <v>147132</v>
      </c>
      <c r="H58" s="41">
        <v>147132</v>
      </c>
      <c r="I58" s="41">
        <v>147132</v>
      </c>
      <c r="J58" s="41">
        <v>147132</v>
      </c>
      <c r="K58" s="41">
        <v>147132</v>
      </c>
      <c r="L58" s="41">
        <v>147132</v>
      </c>
      <c r="M58" s="41">
        <v>147132</v>
      </c>
      <c r="N58" s="41">
        <v>147132</v>
      </c>
      <c r="O58" s="41">
        <v>147132</v>
      </c>
      <c r="P58" s="41">
        <v>147132</v>
      </c>
      <c r="Q58" s="41">
        <v>147132</v>
      </c>
      <c r="R58" s="41">
        <v>147132</v>
      </c>
      <c r="S58" s="41">
        <v>147132</v>
      </c>
      <c r="T58" s="41">
        <v>147132</v>
      </c>
      <c r="U58" s="41">
        <v>154488</v>
      </c>
      <c r="V58" s="41">
        <v>154488</v>
      </c>
      <c r="W58" s="41">
        <v>154488</v>
      </c>
      <c r="X58" s="41">
        <v>154488</v>
      </c>
      <c r="Y58" s="41">
        <v>154488</v>
      </c>
      <c r="Z58" s="41">
        <v>154488</v>
      </c>
      <c r="AA58" s="41">
        <v>154488</v>
      </c>
      <c r="AB58" s="41">
        <v>154488</v>
      </c>
      <c r="AC58" s="41">
        <v>162216</v>
      </c>
      <c r="AD58" s="41">
        <v>162216</v>
      </c>
      <c r="AE58" s="39"/>
      <c r="AF58" s="39"/>
      <c r="AG58" s="39"/>
    </row>
    <row r="59" spans="1:33" x14ac:dyDescent="0.3">
      <c r="A59" s="21" t="s">
        <v>367</v>
      </c>
      <c r="B59" s="21" t="s">
        <v>368</v>
      </c>
      <c r="C59" s="21" t="s">
        <v>43</v>
      </c>
      <c r="D59" s="21" t="s">
        <v>43</v>
      </c>
      <c r="E59" s="21" t="s">
        <v>27</v>
      </c>
      <c r="F59" s="21" t="s">
        <v>547</v>
      </c>
      <c r="G59" s="25">
        <v>172500</v>
      </c>
      <c r="H59" s="25">
        <v>172500</v>
      </c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</row>
    <row r="60" spans="1:33" x14ac:dyDescent="0.3">
      <c r="A60" s="40" t="s">
        <v>90</v>
      </c>
      <c r="B60" s="40" t="s">
        <v>317</v>
      </c>
      <c r="C60" s="40" t="s">
        <v>43</v>
      </c>
      <c r="D60" s="40" t="s">
        <v>318</v>
      </c>
      <c r="E60" s="40" t="s">
        <v>319</v>
      </c>
      <c r="F60" s="40" t="s">
        <v>548</v>
      </c>
      <c r="G60" s="41">
        <v>143268</v>
      </c>
      <c r="H60" s="41">
        <v>143268</v>
      </c>
      <c r="I60" s="41">
        <v>143268</v>
      </c>
      <c r="J60" s="41">
        <v>143268</v>
      </c>
      <c r="K60" s="41">
        <v>143268</v>
      </c>
      <c r="L60" s="41">
        <v>143268</v>
      </c>
      <c r="M60" s="41">
        <v>143268</v>
      </c>
      <c r="N60" s="41">
        <v>143268</v>
      </c>
      <c r="O60" s="41">
        <v>143268</v>
      </c>
      <c r="P60" s="41">
        <v>143268</v>
      </c>
      <c r="Q60" s="41">
        <v>143268</v>
      </c>
      <c r="R60" s="41">
        <v>143268</v>
      </c>
      <c r="S60" s="41">
        <v>143268</v>
      </c>
      <c r="T60" s="41">
        <v>143268</v>
      </c>
      <c r="U60" s="41">
        <v>150432</v>
      </c>
      <c r="V60" s="41">
        <v>150432</v>
      </c>
      <c r="W60" s="41">
        <v>150432</v>
      </c>
      <c r="X60" s="41">
        <v>150432</v>
      </c>
      <c r="Y60" s="41">
        <v>150432</v>
      </c>
      <c r="Z60" s="41">
        <v>150432</v>
      </c>
      <c r="AA60" s="41">
        <v>150432</v>
      </c>
      <c r="AB60" s="41">
        <v>150432</v>
      </c>
      <c r="AC60" s="41">
        <v>157956</v>
      </c>
      <c r="AD60" s="41">
        <v>157956</v>
      </c>
      <c r="AE60" s="41">
        <v>157956</v>
      </c>
      <c r="AF60" s="41">
        <v>157956</v>
      </c>
      <c r="AG60" s="41">
        <v>157956</v>
      </c>
    </row>
    <row r="61" spans="1:33" x14ac:dyDescent="0.3">
      <c r="A61" s="21" t="s">
        <v>188</v>
      </c>
      <c r="B61" s="21" t="s">
        <v>187</v>
      </c>
      <c r="C61" s="21" t="s">
        <v>66</v>
      </c>
      <c r="D61" s="21" t="s">
        <v>189</v>
      </c>
      <c r="E61" s="21" t="s">
        <v>190</v>
      </c>
      <c r="F61" s="21" t="s">
        <v>546</v>
      </c>
      <c r="G61" s="25">
        <v>108732</v>
      </c>
      <c r="H61" s="25">
        <v>108732</v>
      </c>
      <c r="I61" s="25">
        <v>108732</v>
      </c>
      <c r="J61" s="25">
        <v>108732</v>
      </c>
      <c r="K61" s="25">
        <v>108732</v>
      </c>
      <c r="L61" s="25">
        <v>108732</v>
      </c>
      <c r="M61" s="25">
        <v>108732</v>
      </c>
      <c r="N61" s="25">
        <v>108732</v>
      </c>
      <c r="O61" s="25">
        <v>108732</v>
      </c>
      <c r="P61" s="25">
        <v>108732</v>
      </c>
      <c r="Q61" s="25">
        <v>108732</v>
      </c>
      <c r="R61" s="25">
        <v>108732</v>
      </c>
      <c r="S61" s="25">
        <v>108732</v>
      </c>
      <c r="T61" s="25">
        <v>108732</v>
      </c>
      <c r="U61" s="25">
        <v>114168</v>
      </c>
      <c r="V61" s="25">
        <v>114168</v>
      </c>
      <c r="W61" s="25">
        <v>114168</v>
      </c>
      <c r="X61" s="25">
        <v>114168</v>
      </c>
      <c r="Y61" s="25">
        <v>114168</v>
      </c>
      <c r="Z61" s="25">
        <v>114168</v>
      </c>
      <c r="AA61" s="25">
        <v>114168</v>
      </c>
      <c r="AB61" s="25">
        <v>114168</v>
      </c>
      <c r="AC61" s="25">
        <v>119880</v>
      </c>
      <c r="AD61" s="25">
        <v>119880</v>
      </c>
      <c r="AE61" s="25">
        <v>119880</v>
      </c>
      <c r="AF61" s="25">
        <v>119880</v>
      </c>
      <c r="AG61" s="25">
        <v>119880</v>
      </c>
    </row>
    <row r="62" spans="1:33" x14ac:dyDescent="0.3">
      <c r="A62" s="40" t="s">
        <v>206</v>
      </c>
      <c r="B62" s="40" t="s">
        <v>369</v>
      </c>
      <c r="C62" s="40" t="s">
        <v>66</v>
      </c>
      <c r="D62" s="40" t="s">
        <v>413</v>
      </c>
      <c r="E62" s="40" t="s">
        <v>440</v>
      </c>
      <c r="F62" s="40" t="s">
        <v>545</v>
      </c>
      <c r="G62" s="41">
        <v>96804</v>
      </c>
      <c r="H62" s="41">
        <v>96804</v>
      </c>
      <c r="I62" s="41">
        <v>96804</v>
      </c>
      <c r="J62" s="41">
        <v>96804</v>
      </c>
      <c r="K62" s="41">
        <v>96804</v>
      </c>
      <c r="L62" s="41">
        <v>96804</v>
      </c>
      <c r="M62" s="41">
        <v>96804</v>
      </c>
      <c r="N62" s="41">
        <v>96804</v>
      </c>
      <c r="O62" s="41">
        <v>96804</v>
      </c>
      <c r="P62" s="41">
        <v>96804</v>
      </c>
      <c r="Q62" s="41">
        <v>96804</v>
      </c>
      <c r="R62" s="41">
        <v>96804</v>
      </c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</row>
    <row r="63" spans="1:33" x14ac:dyDescent="0.3">
      <c r="A63" s="21" t="s">
        <v>119</v>
      </c>
      <c r="B63" s="21" t="s">
        <v>251</v>
      </c>
      <c r="C63" s="21" t="s">
        <v>43</v>
      </c>
      <c r="D63" s="21" t="s">
        <v>252</v>
      </c>
      <c r="E63" s="21" t="s">
        <v>246</v>
      </c>
      <c r="F63" s="21" t="s">
        <v>545</v>
      </c>
      <c r="G63" s="25">
        <v>142356</v>
      </c>
      <c r="H63" s="25">
        <v>142356</v>
      </c>
      <c r="I63" s="25">
        <v>142356</v>
      </c>
      <c r="J63" s="25">
        <v>142356</v>
      </c>
      <c r="K63" s="25">
        <v>142356</v>
      </c>
      <c r="L63" s="25">
        <v>142356</v>
      </c>
      <c r="M63" s="25">
        <v>142356</v>
      </c>
      <c r="N63" s="25">
        <v>142356</v>
      </c>
      <c r="O63" s="25">
        <v>142356</v>
      </c>
      <c r="P63" s="25">
        <v>142356</v>
      </c>
      <c r="Q63" s="25">
        <v>161484</v>
      </c>
      <c r="R63" s="25">
        <v>161484</v>
      </c>
      <c r="S63" s="25">
        <v>161484</v>
      </c>
      <c r="T63" s="25">
        <v>161484</v>
      </c>
      <c r="U63" s="25">
        <v>169560</v>
      </c>
      <c r="V63" s="25">
        <v>169560</v>
      </c>
      <c r="W63" s="25">
        <v>169560</v>
      </c>
      <c r="X63" s="25">
        <v>169560</v>
      </c>
      <c r="Y63" s="25">
        <v>169560</v>
      </c>
      <c r="Z63" s="25">
        <v>169560</v>
      </c>
      <c r="AA63" s="25">
        <v>169560</v>
      </c>
      <c r="AB63" s="25">
        <v>169560</v>
      </c>
      <c r="AC63" s="25">
        <v>178044</v>
      </c>
      <c r="AD63" s="25">
        <v>178044</v>
      </c>
      <c r="AE63" s="25">
        <v>178044</v>
      </c>
      <c r="AF63" s="25">
        <v>178044</v>
      </c>
      <c r="AG63" s="25">
        <v>178044</v>
      </c>
    </row>
    <row r="64" spans="1:33" x14ac:dyDescent="0.3">
      <c r="A64" s="40" t="s">
        <v>90</v>
      </c>
      <c r="B64" s="40" t="s">
        <v>89</v>
      </c>
      <c r="C64" s="40" t="s">
        <v>93</v>
      </c>
      <c r="D64" s="40" t="s">
        <v>414</v>
      </c>
      <c r="E64" s="40" t="s">
        <v>439</v>
      </c>
      <c r="F64" s="40" t="s">
        <v>547</v>
      </c>
      <c r="G64" s="41">
        <v>73548</v>
      </c>
      <c r="H64" s="41">
        <v>73548</v>
      </c>
      <c r="I64" s="41">
        <v>73548</v>
      </c>
      <c r="J64" s="41">
        <v>73548</v>
      </c>
      <c r="K64" s="41">
        <v>73548</v>
      </c>
      <c r="L64" s="41">
        <v>73548</v>
      </c>
      <c r="M64" s="41">
        <v>73548</v>
      </c>
      <c r="N64" s="41">
        <v>73548</v>
      </c>
      <c r="O64" s="41">
        <v>73548</v>
      </c>
      <c r="P64" s="41">
        <v>73548</v>
      </c>
      <c r="Q64" s="41">
        <v>73548</v>
      </c>
      <c r="R64" s="41">
        <v>73548</v>
      </c>
      <c r="S64" s="41">
        <v>73548</v>
      </c>
      <c r="T64" s="41">
        <v>77220</v>
      </c>
      <c r="U64" s="41">
        <v>77220</v>
      </c>
      <c r="V64" s="41">
        <v>77220</v>
      </c>
      <c r="W64" s="41">
        <v>77220</v>
      </c>
      <c r="X64" s="41">
        <v>77220</v>
      </c>
      <c r="Y64" s="41">
        <v>77220</v>
      </c>
      <c r="Z64" s="41">
        <v>77220</v>
      </c>
      <c r="AA64" s="41">
        <v>77220</v>
      </c>
      <c r="AB64" s="41">
        <v>91428</v>
      </c>
      <c r="AC64" s="41">
        <v>96000</v>
      </c>
      <c r="AD64" s="41">
        <v>96000</v>
      </c>
      <c r="AE64" s="41">
        <v>96000</v>
      </c>
      <c r="AF64" s="41">
        <v>96000</v>
      </c>
      <c r="AG64" s="41">
        <v>96000</v>
      </c>
    </row>
    <row r="65" spans="1:33" x14ac:dyDescent="0.3">
      <c r="A65" s="21" t="s">
        <v>476</v>
      </c>
      <c r="B65" s="21" t="s">
        <v>477</v>
      </c>
      <c r="C65" s="21" t="s">
        <v>66</v>
      </c>
      <c r="D65" s="21" t="s">
        <v>204</v>
      </c>
      <c r="E65" s="21" t="s">
        <v>143</v>
      </c>
      <c r="F65" s="21" t="s">
        <v>546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25">
        <v>103500</v>
      </c>
      <c r="W65" s="25">
        <v>103500</v>
      </c>
      <c r="X65" s="25">
        <v>103500</v>
      </c>
      <c r="Y65" s="25">
        <v>103500</v>
      </c>
      <c r="Z65" s="25">
        <v>103500</v>
      </c>
      <c r="AA65" s="25">
        <v>103500</v>
      </c>
      <c r="AB65" s="25">
        <v>103500</v>
      </c>
      <c r="AC65" s="25">
        <v>103500</v>
      </c>
      <c r="AD65" s="25">
        <v>103500</v>
      </c>
      <c r="AE65" s="39"/>
      <c r="AF65" s="39"/>
      <c r="AG65" s="39"/>
    </row>
    <row r="66" spans="1:33" x14ac:dyDescent="0.3">
      <c r="A66" s="40" t="s">
        <v>158</v>
      </c>
      <c r="B66" s="40" t="s">
        <v>157</v>
      </c>
      <c r="C66" s="40" t="s">
        <v>66</v>
      </c>
      <c r="D66" s="40" t="s">
        <v>159</v>
      </c>
      <c r="E66" s="40" t="s">
        <v>160</v>
      </c>
      <c r="F66" s="40" t="s">
        <v>546</v>
      </c>
      <c r="G66" s="41">
        <v>125004</v>
      </c>
      <c r="H66" s="41">
        <v>125004</v>
      </c>
      <c r="I66" s="41">
        <v>125004</v>
      </c>
      <c r="J66" s="41">
        <v>125004</v>
      </c>
      <c r="K66" s="41">
        <v>133752</v>
      </c>
      <c r="L66" s="41">
        <v>133752</v>
      </c>
      <c r="M66" s="41">
        <v>133752</v>
      </c>
      <c r="N66" s="41">
        <v>133752</v>
      </c>
      <c r="O66" s="41">
        <v>133752</v>
      </c>
      <c r="P66" s="41">
        <v>133752</v>
      </c>
      <c r="Q66" s="41">
        <v>133752</v>
      </c>
      <c r="R66" s="41">
        <v>133752</v>
      </c>
      <c r="S66" s="41">
        <v>133752</v>
      </c>
      <c r="T66" s="41">
        <v>133752</v>
      </c>
      <c r="U66" s="41">
        <v>140436</v>
      </c>
      <c r="V66" s="41">
        <v>140436</v>
      </c>
      <c r="W66" s="41">
        <v>140436</v>
      </c>
      <c r="X66" s="41">
        <v>140436</v>
      </c>
      <c r="Y66" s="41">
        <v>140436</v>
      </c>
      <c r="Z66" s="41">
        <v>140436</v>
      </c>
      <c r="AA66" s="41">
        <v>140436</v>
      </c>
      <c r="AB66" s="41">
        <v>140436</v>
      </c>
      <c r="AC66" s="41">
        <v>147456</v>
      </c>
      <c r="AD66" s="41">
        <v>147456</v>
      </c>
      <c r="AE66" s="41">
        <v>147456</v>
      </c>
      <c r="AF66" s="41">
        <v>147456</v>
      </c>
      <c r="AG66" s="41">
        <v>147456</v>
      </c>
    </row>
    <row r="67" spans="1:33" x14ac:dyDescent="0.3">
      <c r="A67" s="21" t="s">
        <v>370</v>
      </c>
      <c r="B67" s="21" t="s">
        <v>157</v>
      </c>
      <c r="C67" s="21" t="s">
        <v>7</v>
      </c>
      <c r="D67" s="21" t="s">
        <v>415</v>
      </c>
      <c r="E67" s="21" t="s">
        <v>31</v>
      </c>
      <c r="F67" s="21" t="s">
        <v>547</v>
      </c>
      <c r="G67" s="25">
        <v>170292</v>
      </c>
      <c r="H67" s="25">
        <v>170292</v>
      </c>
      <c r="I67" s="25">
        <v>170292</v>
      </c>
      <c r="J67" s="25">
        <v>170292</v>
      </c>
      <c r="K67" s="25">
        <v>170292</v>
      </c>
      <c r="L67" s="25">
        <v>170292</v>
      </c>
      <c r="M67" s="25">
        <v>170292</v>
      </c>
      <c r="N67" s="25">
        <v>170292</v>
      </c>
      <c r="O67" s="25">
        <v>170292</v>
      </c>
      <c r="P67" s="25">
        <v>170292</v>
      </c>
      <c r="Q67" s="25">
        <v>170292</v>
      </c>
      <c r="R67" s="25">
        <v>170292</v>
      </c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</row>
    <row r="68" spans="1:33" x14ac:dyDescent="0.3">
      <c r="A68" s="40" t="s">
        <v>233</v>
      </c>
      <c r="B68" s="40" t="s">
        <v>232</v>
      </c>
      <c r="C68" s="40" t="s">
        <v>7</v>
      </c>
      <c r="D68" s="40" t="s">
        <v>459</v>
      </c>
      <c r="E68" s="40" t="s">
        <v>234</v>
      </c>
      <c r="F68" s="40" t="s">
        <v>549</v>
      </c>
      <c r="G68" s="39"/>
      <c r="H68" s="39"/>
      <c r="I68" s="39"/>
      <c r="J68" s="39"/>
      <c r="K68" s="39"/>
      <c r="L68" s="39"/>
      <c r="M68" s="39"/>
      <c r="N68" s="39"/>
      <c r="O68" s="39"/>
      <c r="P68" s="41">
        <v>196800</v>
      </c>
      <c r="Q68" s="41">
        <v>196800</v>
      </c>
      <c r="R68" s="41">
        <v>196800</v>
      </c>
      <c r="S68" s="41">
        <v>196800</v>
      </c>
      <c r="T68" s="41">
        <v>196800</v>
      </c>
      <c r="U68" s="41">
        <v>196800</v>
      </c>
      <c r="V68" s="41">
        <v>196800</v>
      </c>
      <c r="W68" s="41">
        <v>196800</v>
      </c>
      <c r="X68" s="41">
        <v>196800</v>
      </c>
      <c r="Y68" s="41">
        <v>196800</v>
      </c>
      <c r="Z68" s="41">
        <v>196800</v>
      </c>
      <c r="AA68" s="41">
        <v>196800</v>
      </c>
      <c r="AB68" s="41">
        <v>196800</v>
      </c>
      <c r="AC68" s="41">
        <v>206640</v>
      </c>
      <c r="AD68" s="41">
        <v>206640</v>
      </c>
      <c r="AE68" s="41">
        <v>206640</v>
      </c>
      <c r="AF68" s="41">
        <v>206640</v>
      </c>
      <c r="AG68" s="41">
        <v>206640</v>
      </c>
    </row>
    <row r="69" spans="1:33" x14ac:dyDescent="0.3">
      <c r="A69" s="21" t="s">
        <v>289</v>
      </c>
      <c r="B69" s="21" t="s">
        <v>288</v>
      </c>
      <c r="C69" s="21" t="s">
        <v>93</v>
      </c>
      <c r="D69" s="21" t="s">
        <v>416</v>
      </c>
      <c r="E69" s="21" t="s">
        <v>441</v>
      </c>
      <c r="F69" s="21" t="s">
        <v>545</v>
      </c>
      <c r="G69" s="25">
        <v>78744</v>
      </c>
      <c r="H69" s="25">
        <v>78744</v>
      </c>
      <c r="I69" s="25">
        <v>78744</v>
      </c>
      <c r="J69" s="25">
        <v>78744</v>
      </c>
      <c r="K69" s="25">
        <v>78744</v>
      </c>
      <c r="L69" s="25">
        <v>78744</v>
      </c>
      <c r="M69" s="25">
        <v>78744</v>
      </c>
      <c r="N69" s="25">
        <v>78744</v>
      </c>
      <c r="O69" s="25">
        <v>78744</v>
      </c>
      <c r="P69" s="25">
        <v>85008</v>
      </c>
      <c r="Q69" s="25">
        <v>97764</v>
      </c>
      <c r="R69" s="25">
        <v>97764</v>
      </c>
      <c r="S69" s="25">
        <v>97764</v>
      </c>
      <c r="T69" s="25">
        <v>97764</v>
      </c>
      <c r="U69" s="25">
        <v>102648</v>
      </c>
      <c r="V69" s="25">
        <v>102648</v>
      </c>
      <c r="W69" s="25">
        <v>102648</v>
      </c>
      <c r="X69" s="25">
        <v>102648</v>
      </c>
      <c r="Y69" s="25">
        <v>102648</v>
      </c>
      <c r="Z69" s="25">
        <v>102648</v>
      </c>
      <c r="AA69" s="25">
        <v>102648</v>
      </c>
      <c r="AB69" s="25">
        <v>102648</v>
      </c>
      <c r="AC69" s="25">
        <v>107784</v>
      </c>
      <c r="AD69" s="25">
        <v>107784</v>
      </c>
      <c r="AE69" s="25">
        <v>107784</v>
      </c>
      <c r="AF69" s="25">
        <v>107784</v>
      </c>
      <c r="AG69" s="25">
        <v>107784</v>
      </c>
    </row>
    <row r="70" spans="1:33" x14ac:dyDescent="0.3">
      <c r="A70" s="40" t="s">
        <v>371</v>
      </c>
      <c r="B70" s="40" t="s">
        <v>372</v>
      </c>
      <c r="C70" s="40" t="s">
        <v>7</v>
      </c>
      <c r="D70" s="40" t="s">
        <v>417</v>
      </c>
      <c r="E70" s="40" t="s">
        <v>442</v>
      </c>
      <c r="F70" s="40" t="s">
        <v>550</v>
      </c>
      <c r="G70" s="41">
        <v>238524</v>
      </c>
      <c r="H70" s="41">
        <v>238524</v>
      </c>
      <c r="I70" s="41">
        <v>238524</v>
      </c>
      <c r="J70" s="41">
        <v>238524</v>
      </c>
      <c r="K70" s="41">
        <v>238524</v>
      </c>
      <c r="L70" s="41">
        <v>238524</v>
      </c>
      <c r="M70" s="41">
        <v>238524</v>
      </c>
      <c r="N70" s="41">
        <v>238524</v>
      </c>
      <c r="O70" s="41">
        <v>238524</v>
      </c>
      <c r="P70" s="41">
        <v>238524</v>
      </c>
      <c r="Q70" s="41">
        <v>238524</v>
      </c>
      <c r="R70" s="41">
        <v>238524</v>
      </c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</row>
    <row r="71" spans="1:33" x14ac:dyDescent="0.3">
      <c r="A71" s="21" t="s">
        <v>78</v>
      </c>
      <c r="B71" s="21" t="s">
        <v>481</v>
      </c>
      <c r="C71" s="21" t="s">
        <v>93</v>
      </c>
      <c r="D71" s="21" t="s">
        <v>483</v>
      </c>
      <c r="E71" s="21" t="s">
        <v>231</v>
      </c>
      <c r="F71" s="21" t="s">
        <v>219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25">
        <v>90000</v>
      </c>
      <c r="X71" s="25">
        <v>90000</v>
      </c>
      <c r="Y71" s="25">
        <v>90000</v>
      </c>
      <c r="Z71" s="25">
        <v>90000</v>
      </c>
      <c r="AA71" s="25">
        <v>90000</v>
      </c>
      <c r="AB71" s="25">
        <v>90000</v>
      </c>
      <c r="AC71" s="25">
        <v>94500</v>
      </c>
      <c r="AD71" s="25">
        <v>94500</v>
      </c>
      <c r="AE71" s="25">
        <v>94500</v>
      </c>
      <c r="AF71" s="25">
        <v>94500</v>
      </c>
      <c r="AG71" s="25">
        <v>94500</v>
      </c>
    </row>
    <row r="72" spans="1:33" x14ac:dyDescent="0.3">
      <c r="A72" s="40" t="s">
        <v>242</v>
      </c>
      <c r="B72" s="40" t="s">
        <v>241</v>
      </c>
      <c r="C72" s="40" t="s">
        <v>474</v>
      </c>
      <c r="D72" s="40" t="s">
        <v>485</v>
      </c>
      <c r="E72" s="40" t="s">
        <v>437</v>
      </c>
      <c r="F72" s="40" t="s">
        <v>548</v>
      </c>
      <c r="G72" s="41">
        <v>84972</v>
      </c>
      <c r="H72" s="41">
        <v>84972</v>
      </c>
      <c r="I72" s="41">
        <v>84972</v>
      </c>
      <c r="J72" s="41">
        <v>84972</v>
      </c>
      <c r="K72" s="41">
        <v>84972</v>
      </c>
      <c r="L72" s="41">
        <v>84972</v>
      </c>
      <c r="M72" s="41">
        <v>84972</v>
      </c>
      <c r="N72" s="41">
        <v>84972</v>
      </c>
      <c r="O72" s="41">
        <v>84972</v>
      </c>
      <c r="P72" s="41">
        <v>84972</v>
      </c>
      <c r="Q72" s="41">
        <v>84972</v>
      </c>
      <c r="R72" s="41">
        <v>84972</v>
      </c>
      <c r="S72" s="41">
        <v>84972</v>
      </c>
      <c r="T72" s="41">
        <v>84972</v>
      </c>
      <c r="U72" s="41">
        <v>89220</v>
      </c>
      <c r="V72" s="41">
        <v>89220</v>
      </c>
      <c r="W72" s="41">
        <v>98136</v>
      </c>
      <c r="X72" s="41">
        <v>98136</v>
      </c>
      <c r="Y72" s="41">
        <v>98136</v>
      </c>
      <c r="Z72" s="41">
        <v>98136</v>
      </c>
      <c r="AA72" s="41">
        <v>98136</v>
      </c>
      <c r="AB72" s="41">
        <v>98136</v>
      </c>
      <c r="AC72" s="41">
        <v>103044</v>
      </c>
      <c r="AD72" s="41">
        <v>103044</v>
      </c>
      <c r="AE72" s="41">
        <v>103044</v>
      </c>
      <c r="AF72" s="41">
        <v>103044</v>
      </c>
      <c r="AG72" s="41">
        <v>103044</v>
      </c>
    </row>
    <row r="73" spans="1:33" x14ac:dyDescent="0.3">
      <c r="A73" s="21" t="s">
        <v>221</v>
      </c>
      <c r="B73" s="21" t="s">
        <v>220</v>
      </c>
      <c r="C73" s="21" t="s">
        <v>43</v>
      </c>
      <c r="D73" s="21" t="s">
        <v>222</v>
      </c>
      <c r="E73" s="21" t="s">
        <v>219</v>
      </c>
      <c r="F73" s="21" t="s">
        <v>219</v>
      </c>
      <c r="G73" s="25">
        <v>166020</v>
      </c>
      <c r="H73" s="25">
        <v>166020</v>
      </c>
      <c r="I73" s="25">
        <v>166020</v>
      </c>
      <c r="J73" s="25">
        <v>166020</v>
      </c>
      <c r="K73" s="25">
        <v>177636</v>
      </c>
      <c r="L73" s="25">
        <v>177636</v>
      </c>
      <c r="M73" s="25">
        <v>161484</v>
      </c>
      <c r="N73" s="25">
        <v>161484</v>
      </c>
      <c r="O73" s="25">
        <v>161484</v>
      </c>
      <c r="P73" s="25">
        <v>161484</v>
      </c>
      <c r="Q73" s="25">
        <v>161484</v>
      </c>
      <c r="R73" s="25">
        <v>161484</v>
      </c>
      <c r="S73" s="25">
        <v>161484</v>
      </c>
      <c r="T73" s="25">
        <v>161484</v>
      </c>
      <c r="U73" s="25">
        <v>169560</v>
      </c>
      <c r="V73" s="25">
        <v>169560</v>
      </c>
      <c r="W73" s="25">
        <v>169560</v>
      </c>
      <c r="X73" s="25">
        <v>169560</v>
      </c>
      <c r="Y73" s="25">
        <v>169560</v>
      </c>
      <c r="Z73" s="25">
        <v>169560</v>
      </c>
      <c r="AA73" s="25">
        <v>169560</v>
      </c>
      <c r="AB73" s="25">
        <v>169560</v>
      </c>
      <c r="AC73" s="25">
        <v>178044</v>
      </c>
      <c r="AD73" s="25">
        <v>189996</v>
      </c>
      <c r="AE73" s="25">
        <v>189996</v>
      </c>
      <c r="AF73" s="25">
        <v>189996</v>
      </c>
      <c r="AG73" s="25">
        <v>189996</v>
      </c>
    </row>
    <row r="74" spans="1:33" x14ac:dyDescent="0.3">
      <c r="A74" s="40" t="s">
        <v>446</v>
      </c>
      <c r="B74" s="40" t="s">
        <v>447</v>
      </c>
      <c r="C74" s="40" t="s">
        <v>93</v>
      </c>
      <c r="D74" s="40" t="s">
        <v>448</v>
      </c>
      <c r="E74" s="40" t="s">
        <v>285</v>
      </c>
      <c r="F74" s="40" t="s">
        <v>545</v>
      </c>
      <c r="G74" s="39"/>
      <c r="H74" s="39"/>
      <c r="I74" s="41">
        <v>900.01599999999996</v>
      </c>
      <c r="J74" s="41">
        <v>900.01599999999996</v>
      </c>
      <c r="K74" s="41">
        <v>900.01599999999996</v>
      </c>
      <c r="L74" s="41">
        <v>900.01599999999996</v>
      </c>
      <c r="M74" s="41">
        <v>900.01599999999996</v>
      </c>
      <c r="N74" s="41">
        <v>900.01599999999996</v>
      </c>
      <c r="O74" s="41">
        <v>900.01599999999996</v>
      </c>
      <c r="P74" s="41">
        <v>900.01599999999996</v>
      </c>
      <c r="Q74" s="41">
        <v>900.01599999999996</v>
      </c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</row>
    <row r="75" spans="1:33" x14ac:dyDescent="0.3">
      <c r="A75" s="21" t="s">
        <v>97</v>
      </c>
      <c r="B75" s="21" t="s">
        <v>658</v>
      </c>
      <c r="C75" s="21" t="s">
        <v>66</v>
      </c>
      <c r="D75" s="21" t="s">
        <v>659</v>
      </c>
      <c r="E75" s="21" t="s">
        <v>219</v>
      </c>
      <c r="F75" s="21" t="s">
        <v>219</v>
      </c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25">
        <v>124837.8</v>
      </c>
      <c r="AG75" s="25">
        <v>146868</v>
      </c>
    </row>
    <row r="76" spans="1:33" x14ac:dyDescent="0.3">
      <c r="A76" s="40" t="s">
        <v>23</v>
      </c>
      <c r="B76" s="40" t="s">
        <v>22</v>
      </c>
      <c r="C76" s="40" t="s">
        <v>7</v>
      </c>
      <c r="D76" s="40" t="s">
        <v>418</v>
      </c>
      <c r="E76" s="40" t="s">
        <v>438</v>
      </c>
      <c r="F76" s="40" t="s">
        <v>547</v>
      </c>
      <c r="G76" s="41">
        <v>197916</v>
      </c>
      <c r="H76" s="41">
        <v>197916</v>
      </c>
      <c r="I76" s="41">
        <v>197916</v>
      </c>
      <c r="J76" s="41">
        <v>197916</v>
      </c>
      <c r="K76" s="41">
        <v>197916</v>
      </c>
      <c r="L76" s="41">
        <v>197916</v>
      </c>
      <c r="M76" s="41">
        <v>197916</v>
      </c>
      <c r="N76" s="41">
        <v>197916</v>
      </c>
      <c r="O76" s="41">
        <v>197916</v>
      </c>
      <c r="P76" s="41">
        <v>197916</v>
      </c>
      <c r="Q76" s="41">
        <v>197916</v>
      </c>
      <c r="R76" s="41">
        <v>197916</v>
      </c>
      <c r="S76" s="41">
        <v>197916</v>
      </c>
      <c r="T76" s="41">
        <v>207816</v>
      </c>
      <c r="U76" s="41">
        <v>207816</v>
      </c>
      <c r="V76" s="41">
        <v>207816</v>
      </c>
      <c r="W76" s="41">
        <v>207816</v>
      </c>
      <c r="X76" s="41">
        <v>207816</v>
      </c>
      <c r="Y76" s="41">
        <v>207816</v>
      </c>
      <c r="Z76" s="41">
        <v>207816</v>
      </c>
      <c r="AA76" s="41">
        <v>207816</v>
      </c>
      <c r="AB76" s="41">
        <v>207816</v>
      </c>
      <c r="AC76" s="41">
        <v>218208</v>
      </c>
      <c r="AD76" s="41">
        <v>218208</v>
      </c>
      <c r="AE76" s="41">
        <v>218208</v>
      </c>
      <c r="AF76" s="41">
        <v>218208</v>
      </c>
      <c r="AG76" s="41">
        <v>218208</v>
      </c>
    </row>
    <row r="77" spans="1:33" x14ac:dyDescent="0.3">
      <c r="A77" s="21" t="s">
        <v>119</v>
      </c>
      <c r="B77" s="21" t="s">
        <v>458</v>
      </c>
      <c r="C77" s="21" t="s">
        <v>66</v>
      </c>
      <c r="D77" s="21" t="s">
        <v>186</v>
      </c>
      <c r="E77" s="21" t="s">
        <v>143</v>
      </c>
      <c r="F77" s="21" t="s">
        <v>546</v>
      </c>
      <c r="G77" s="39"/>
      <c r="H77" s="39"/>
      <c r="I77" s="39"/>
      <c r="J77" s="39"/>
      <c r="K77" s="39"/>
      <c r="L77" s="39"/>
      <c r="M77" s="39"/>
      <c r="N77" s="39"/>
      <c r="O77" s="39"/>
      <c r="P77" s="25">
        <v>105000</v>
      </c>
      <c r="Q77" s="25">
        <v>105000</v>
      </c>
      <c r="R77" s="25">
        <v>105000</v>
      </c>
      <c r="S77" s="25">
        <v>105000</v>
      </c>
      <c r="T77" s="25">
        <v>105000</v>
      </c>
      <c r="U77" s="25">
        <v>105000</v>
      </c>
      <c r="V77" s="25">
        <v>105000</v>
      </c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</row>
    <row r="78" spans="1:33" x14ac:dyDescent="0.3">
      <c r="A78" s="40" t="s">
        <v>109</v>
      </c>
      <c r="B78" s="40" t="s">
        <v>162</v>
      </c>
      <c r="C78" s="40" t="s">
        <v>66</v>
      </c>
      <c r="D78" s="40" t="s">
        <v>163</v>
      </c>
      <c r="E78" s="40" t="s">
        <v>143</v>
      </c>
      <c r="F78" s="40" t="s">
        <v>546</v>
      </c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1">
        <v>135240</v>
      </c>
      <c r="U78" s="41">
        <v>135240</v>
      </c>
      <c r="V78" s="41">
        <v>135240</v>
      </c>
      <c r="W78" s="41">
        <v>135240</v>
      </c>
      <c r="X78" s="41">
        <v>135240</v>
      </c>
      <c r="Y78" s="41">
        <v>135240</v>
      </c>
      <c r="Z78" s="41">
        <v>135240</v>
      </c>
      <c r="AA78" s="41">
        <v>135240</v>
      </c>
      <c r="AB78" s="41">
        <v>135240</v>
      </c>
      <c r="AC78" s="41">
        <v>142008</v>
      </c>
      <c r="AD78" s="41">
        <v>142008</v>
      </c>
      <c r="AE78" s="41">
        <v>142008</v>
      </c>
      <c r="AF78" s="41">
        <v>142008</v>
      </c>
      <c r="AG78" s="41">
        <v>142008</v>
      </c>
    </row>
    <row r="79" spans="1:33" x14ac:dyDescent="0.3">
      <c r="A79" s="21" t="s">
        <v>373</v>
      </c>
      <c r="B79" s="21" t="s">
        <v>374</v>
      </c>
      <c r="C79" s="21" t="s">
        <v>7</v>
      </c>
      <c r="D79" s="21" t="s">
        <v>419</v>
      </c>
      <c r="E79" s="21" t="s">
        <v>316</v>
      </c>
      <c r="F79" s="21" t="s">
        <v>548</v>
      </c>
      <c r="G79" s="25">
        <v>233388</v>
      </c>
      <c r="H79" s="25">
        <v>233388</v>
      </c>
      <c r="I79" s="25">
        <v>233388</v>
      </c>
      <c r="J79" s="25">
        <v>233388</v>
      </c>
      <c r="K79" s="25">
        <v>233388</v>
      </c>
      <c r="L79" s="25">
        <v>233388</v>
      </c>
      <c r="M79" s="25">
        <v>233388</v>
      </c>
      <c r="N79" s="25">
        <v>233388</v>
      </c>
      <c r="O79" s="25">
        <v>233388</v>
      </c>
      <c r="P79" s="25">
        <v>233388</v>
      </c>
      <c r="Q79" s="25">
        <v>233388</v>
      </c>
      <c r="R79" s="25">
        <v>233388</v>
      </c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</row>
    <row r="80" spans="1:33" x14ac:dyDescent="0.3">
      <c r="A80" s="40" t="s">
        <v>328</v>
      </c>
      <c r="B80" s="40" t="s">
        <v>327</v>
      </c>
      <c r="C80" s="40" t="s">
        <v>66</v>
      </c>
      <c r="D80" s="40" t="s">
        <v>329</v>
      </c>
      <c r="E80" s="40" t="s">
        <v>323</v>
      </c>
      <c r="F80" s="40" t="s">
        <v>548</v>
      </c>
      <c r="G80" s="41">
        <v>90900</v>
      </c>
      <c r="H80" s="41">
        <v>90900</v>
      </c>
      <c r="I80" s="41">
        <v>90900</v>
      </c>
      <c r="J80" s="41">
        <v>90900</v>
      </c>
      <c r="K80" s="41">
        <v>90900</v>
      </c>
      <c r="L80" s="41">
        <v>90900</v>
      </c>
      <c r="M80" s="41">
        <v>90900</v>
      </c>
      <c r="N80" s="41">
        <v>90900</v>
      </c>
      <c r="O80" s="41">
        <v>90900</v>
      </c>
      <c r="P80" s="41">
        <v>90900</v>
      </c>
      <c r="Q80" s="41">
        <v>90900</v>
      </c>
      <c r="R80" s="41">
        <v>90900</v>
      </c>
      <c r="S80" s="41">
        <v>90900</v>
      </c>
      <c r="T80" s="41">
        <v>90900</v>
      </c>
      <c r="U80" s="41">
        <v>95448</v>
      </c>
      <c r="V80" s="41">
        <v>95448</v>
      </c>
      <c r="W80" s="41">
        <v>95448</v>
      </c>
      <c r="X80" s="41">
        <v>95448</v>
      </c>
      <c r="Y80" s="41">
        <v>95448</v>
      </c>
      <c r="Z80" s="41">
        <v>95448</v>
      </c>
      <c r="AA80" s="41">
        <v>95448</v>
      </c>
      <c r="AB80" s="41">
        <v>95448</v>
      </c>
      <c r="AC80" s="41">
        <v>100224</v>
      </c>
      <c r="AD80" s="41">
        <v>100224</v>
      </c>
      <c r="AE80" s="41">
        <v>100224</v>
      </c>
      <c r="AF80" s="41">
        <v>100224</v>
      </c>
      <c r="AG80" s="41">
        <v>100224</v>
      </c>
    </row>
    <row r="81" spans="1:33" x14ac:dyDescent="0.3">
      <c r="A81" s="21" t="s">
        <v>119</v>
      </c>
      <c r="B81" s="21" t="s">
        <v>118</v>
      </c>
      <c r="C81" s="21" t="s">
        <v>93</v>
      </c>
      <c r="D81" s="21" t="s">
        <v>420</v>
      </c>
      <c r="E81" s="21" t="s">
        <v>27</v>
      </c>
      <c r="F81" s="21" t="s">
        <v>547</v>
      </c>
      <c r="G81" s="25">
        <v>66876</v>
      </c>
      <c r="H81" s="25">
        <v>66876</v>
      </c>
      <c r="I81" s="25">
        <v>66876</v>
      </c>
      <c r="J81" s="25">
        <v>66876</v>
      </c>
      <c r="K81" s="25">
        <v>71556</v>
      </c>
      <c r="L81" s="25">
        <v>71556</v>
      </c>
      <c r="M81" s="25">
        <v>71556</v>
      </c>
      <c r="N81" s="25">
        <v>71556</v>
      </c>
      <c r="O81" s="25">
        <v>71556</v>
      </c>
      <c r="P81" s="25">
        <v>71556</v>
      </c>
      <c r="Q81" s="25">
        <v>71556</v>
      </c>
      <c r="R81" s="25">
        <v>71556</v>
      </c>
      <c r="S81" s="25">
        <v>71556</v>
      </c>
      <c r="T81" s="25">
        <v>75132</v>
      </c>
      <c r="U81" s="25">
        <v>75132</v>
      </c>
      <c r="V81" s="25">
        <v>75132</v>
      </c>
      <c r="W81" s="25">
        <v>75132</v>
      </c>
      <c r="X81" s="25">
        <v>75132</v>
      </c>
      <c r="Y81" s="25">
        <v>75132</v>
      </c>
      <c r="Z81" s="25">
        <v>75132</v>
      </c>
      <c r="AA81" s="25">
        <v>75132</v>
      </c>
      <c r="AB81" s="25">
        <v>75132</v>
      </c>
      <c r="AC81" s="25">
        <v>78888</v>
      </c>
      <c r="AD81" s="25">
        <v>78888</v>
      </c>
      <c r="AE81" s="25">
        <v>78888</v>
      </c>
      <c r="AF81" s="25">
        <v>78888</v>
      </c>
      <c r="AG81" s="25">
        <v>78888</v>
      </c>
    </row>
    <row r="82" spans="1:33" x14ac:dyDescent="0.3">
      <c r="A82" s="40" t="s">
        <v>53</v>
      </c>
      <c r="B82" s="40" t="s">
        <v>52</v>
      </c>
      <c r="C82" s="40" t="s">
        <v>43</v>
      </c>
      <c r="D82" s="40" t="s">
        <v>54</v>
      </c>
      <c r="E82" s="40" t="s">
        <v>55</v>
      </c>
      <c r="F82" s="40" t="s">
        <v>547</v>
      </c>
      <c r="G82" s="41">
        <v>140760</v>
      </c>
      <c r="H82" s="41">
        <v>140760</v>
      </c>
      <c r="I82" s="41">
        <v>140760</v>
      </c>
      <c r="J82" s="41">
        <v>140760</v>
      </c>
      <c r="K82" s="41">
        <v>140760</v>
      </c>
      <c r="L82" s="41">
        <v>140760</v>
      </c>
      <c r="M82" s="41">
        <v>140760</v>
      </c>
      <c r="N82" s="41">
        <v>140760</v>
      </c>
      <c r="O82" s="41">
        <v>140760</v>
      </c>
      <c r="P82" s="41">
        <v>140760</v>
      </c>
      <c r="Q82" s="41">
        <v>140760</v>
      </c>
      <c r="R82" s="41">
        <v>140760</v>
      </c>
      <c r="S82" s="41">
        <v>140760</v>
      </c>
      <c r="T82" s="41">
        <v>147804</v>
      </c>
      <c r="U82" s="41">
        <v>147804</v>
      </c>
      <c r="V82" s="41">
        <v>147804</v>
      </c>
      <c r="W82" s="41">
        <v>147804</v>
      </c>
      <c r="X82" s="41">
        <v>147804</v>
      </c>
      <c r="Y82" s="41">
        <v>147804</v>
      </c>
      <c r="Z82" s="41">
        <v>147804</v>
      </c>
      <c r="AA82" s="41">
        <v>147804</v>
      </c>
      <c r="AB82" s="41">
        <v>147804</v>
      </c>
      <c r="AC82" s="41">
        <v>155196</v>
      </c>
      <c r="AD82" s="41">
        <v>155196</v>
      </c>
      <c r="AE82" s="41">
        <v>155196</v>
      </c>
      <c r="AF82" s="41">
        <v>155196</v>
      </c>
      <c r="AG82" s="41">
        <v>155196</v>
      </c>
    </row>
    <row r="83" spans="1:33" x14ac:dyDescent="0.3">
      <c r="A83" s="21" t="s">
        <v>141</v>
      </c>
      <c r="B83" s="21" t="s">
        <v>140</v>
      </c>
      <c r="C83" s="21" t="s">
        <v>43</v>
      </c>
      <c r="D83" s="21" t="s">
        <v>142</v>
      </c>
      <c r="E83" s="21" t="s">
        <v>143</v>
      </c>
      <c r="F83" s="21" t="s">
        <v>546</v>
      </c>
      <c r="G83" s="25">
        <v>162324</v>
      </c>
      <c r="H83" s="25">
        <v>162324</v>
      </c>
      <c r="I83" s="25">
        <v>162324</v>
      </c>
      <c r="J83" s="25">
        <v>172008</v>
      </c>
      <c r="K83" s="25">
        <v>172008</v>
      </c>
      <c r="L83" s="25">
        <v>172008</v>
      </c>
      <c r="M83" s="25">
        <v>172008</v>
      </c>
      <c r="N83" s="25">
        <v>172008</v>
      </c>
      <c r="O83" s="25">
        <v>172008</v>
      </c>
      <c r="P83" s="25">
        <v>172008</v>
      </c>
      <c r="Q83" s="25">
        <v>172008</v>
      </c>
      <c r="R83" s="25">
        <v>172008</v>
      </c>
      <c r="S83" s="25">
        <v>172008</v>
      </c>
      <c r="T83" s="25">
        <v>172008</v>
      </c>
      <c r="U83" s="25">
        <v>180612</v>
      </c>
      <c r="V83" s="25">
        <v>180612</v>
      </c>
      <c r="W83" s="25">
        <v>180612</v>
      </c>
      <c r="X83" s="25">
        <v>180612</v>
      </c>
      <c r="Y83" s="25">
        <v>180612</v>
      </c>
      <c r="Z83" s="25">
        <v>180612</v>
      </c>
      <c r="AA83" s="25">
        <v>180612</v>
      </c>
      <c r="AB83" s="25">
        <v>180612</v>
      </c>
      <c r="AC83" s="25">
        <v>189648</v>
      </c>
      <c r="AD83" s="25">
        <v>189648</v>
      </c>
      <c r="AE83" s="39"/>
      <c r="AF83" s="39"/>
      <c r="AG83" s="39"/>
    </row>
    <row r="84" spans="1:33" x14ac:dyDescent="0.3">
      <c r="A84" s="40" t="s">
        <v>305</v>
      </c>
      <c r="B84" s="40" t="s">
        <v>304</v>
      </c>
      <c r="C84" s="40" t="s">
        <v>66</v>
      </c>
      <c r="D84" s="40" t="s">
        <v>306</v>
      </c>
      <c r="E84" s="40" t="s">
        <v>250</v>
      </c>
      <c r="F84" s="40" t="s">
        <v>545</v>
      </c>
      <c r="G84" s="41">
        <v>94212</v>
      </c>
      <c r="H84" s="41">
        <v>94212</v>
      </c>
      <c r="I84" s="41">
        <v>94212</v>
      </c>
      <c r="J84" s="41">
        <v>94212</v>
      </c>
      <c r="K84" s="41">
        <v>94212</v>
      </c>
      <c r="L84" s="41">
        <v>94212</v>
      </c>
      <c r="M84" s="41">
        <v>94212</v>
      </c>
      <c r="N84" s="41">
        <v>94212</v>
      </c>
      <c r="O84" s="41">
        <v>94212</v>
      </c>
      <c r="P84" s="41">
        <v>94212</v>
      </c>
      <c r="Q84" s="41">
        <v>94212</v>
      </c>
      <c r="R84" s="41">
        <v>94212</v>
      </c>
      <c r="S84" s="41">
        <v>94212</v>
      </c>
      <c r="T84" s="41">
        <v>94212</v>
      </c>
      <c r="U84" s="41">
        <v>98928</v>
      </c>
      <c r="V84" s="41">
        <v>98928</v>
      </c>
      <c r="W84" s="41">
        <v>98928</v>
      </c>
      <c r="X84" s="41">
        <v>98928</v>
      </c>
      <c r="Y84" s="41">
        <v>98928</v>
      </c>
      <c r="Z84" s="41">
        <v>98928</v>
      </c>
      <c r="AA84" s="41">
        <v>98928</v>
      </c>
      <c r="AB84" s="41">
        <v>98928</v>
      </c>
      <c r="AC84" s="41">
        <v>103872</v>
      </c>
      <c r="AD84" s="41">
        <v>103872</v>
      </c>
      <c r="AE84" s="41">
        <v>103872</v>
      </c>
      <c r="AF84" s="41">
        <v>103872</v>
      </c>
      <c r="AG84" s="41">
        <v>103872</v>
      </c>
    </row>
    <row r="85" spans="1:33" x14ac:dyDescent="0.3">
      <c r="A85" s="21" t="s">
        <v>454</v>
      </c>
      <c r="B85" s="21" t="s">
        <v>455</v>
      </c>
      <c r="C85" s="21" t="s">
        <v>66</v>
      </c>
      <c r="D85" s="21" t="s">
        <v>66</v>
      </c>
      <c r="E85" s="21" t="s">
        <v>9</v>
      </c>
      <c r="F85" s="21" t="s">
        <v>547</v>
      </c>
      <c r="G85" s="39"/>
      <c r="H85" s="39"/>
      <c r="I85" s="39"/>
      <c r="J85" s="39"/>
      <c r="K85" s="39"/>
      <c r="L85" s="39"/>
      <c r="M85" s="39"/>
      <c r="N85" s="25">
        <v>95940</v>
      </c>
      <c r="O85" s="25">
        <v>95940</v>
      </c>
      <c r="P85" s="25">
        <v>95940</v>
      </c>
      <c r="Q85" s="25">
        <v>95940</v>
      </c>
      <c r="R85" s="25">
        <v>95940</v>
      </c>
      <c r="S85" s="25">
        <v>95940</v>
      </c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</row>
    <row r="86" spans="1:33" x14ac:dyDescent="0.3">
      <c r="A86" s="40" t="s">
        <v>293</v>
      </c>
      <c r="B86" s="40" t="s">
        <v>292</v>
      </c>
      <c r="C86" s="40" t="s">
        <v>66</v>
      </c>
      <c r="D86" s="40" t="s">
        <v>294</v>
      </c>
      <c r="E86" s="40" t="s">
        <v>295</v>
      </c>
      <c r="F86" s="40" t="s">
        <v>545</v>
      </c>
      <c r="G86" s="41">
        <v>90324</v>
      </c>
      <c r="H86" s="41">
        <v>90324</v>
      </c>
      <c r="I86" s="41">
        <v>90324</v>
      </c>
      <c r="J86" s="41">
        <v>97176</v>
      </c>
      <c r="K86" s="41">
        <v>97176</v>
      </c>
      <c r="L86" s="41">
        <v>97176</v>
      </c>
      <c r="M86" s="41">
        <v>97176</v>
      </c>
      <c r="N86" s="41">
        <v>97176</v>
      </c>
      <c r="O86" s="41">
        <v>97176</v>
      </c>
      <c r="P86" s="41">
        <v>97176</v>
      </c>
      <c r="Q86" s="41">
        <v>97176</v>
      </c>
      <c r="R86" s="41">
        <v>97176</v>
      </c>
      <c r="S86" s="41">
        <v>97176</v>
      </c>
      <c r="T86" s="41">
        <v>97176</v>
      </c>
      <c r="U86" s="41">
        <v>102036</v>
      </c>
      <c r="V86" s="41">
        <v>102036</v>
      </c>
      <c r="W86" s="41">
        <v>102036</v>
      </c>
      <c r="X86" s="41">
        <v>102036</v>
      </c>
      <c r="Y86" s="41">
        <v>102036</v>
      </c>
      <c r="Z86" s="41">
        <v>102036</v>
      </c>
      <c r="AA86" s="41">
        <v>102036</v>
      </c>
      <c r="AB86" s="41">
        <v>102036</v>
      </c>
      <c r="AC86" s="41">
        <v>107136</v>
      </c>
      <c r="AD86" s="41">
        <v>107136</v>
      </c>
      <c r="AE86" s="41">
        <v>107136</v>
      </c>
      <c r="AF86" s="41">
        <v>107136</v>
      </c>
      <c r="AG86" s="41">
        <v>107136</v>
      </c>
    </row>
    <row r="87" spans="1:33" x14ac:dyDescent="0.3">
      <c r="A87" s="21" t="s">
        <v>375</v>
      </c>
      <c r="B87" s="21" t="s">
        <v>376</v>
      </c>
      <c r="C87" s="21" t="s">
        <v>93</v>
      </c>
      <c r="D87" s="21" t="s">
        <v>421</v>
      </c>
      <c r="E87" s="21" t="s">
        <v>85</v>
      </c>
      <c r="F87" s="21" t="s">
        <v>547</v>
      </c>
      <c r="G87" s="25">
        <v>70104</v>
      </c>
      <c r="H87" s="25">
        <v>70104</v>
      </c>
      <c r="I87" s="25">
        <v>70104</v>
      </c>
      <c r="J87" s="25">
        <v>70104</v>
      </c>
      <c r="K87" s="25">
        <v>70104</v>
      </c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</row>
    <row r="88" spans="1:33" x14ac:dyDescent="0.3">
      <c r="A88" s="40" t="s">
        <v>192</v>
      </c>
      <c r="B88" s="40" t="s">
        <v>191</v>
      </c>
      <c r="C88" s="40" t="s">
        <v>66</v>
      </c>
      <c r="D88" s="40" t="s">
        <v>193</v>
      </c>
      <c r="E88" s="40" t="s">
        <v>194</v>
      </c>
      <c r="F88" s="40" t="s">
        <v>546</v>
      </c>
      <c r="G88" s="41">
        <v>97344</v>
      </c>
      <c r="H88" s="41">
        <v>97344</v>
      </c>
      <c r="I88" s="41">
        <v>97344</v>
      </c>
      <c r="J88" s="41">
        <v>97344</v>
      </c>
      <c r="K88" s="41">
        <v>104160</v>
      </c>
      <c r="L88" s="41">
        <v>104160</v>
      </c>
      <c r="M88" s="41">
        <v>104160</v>
      </c>
      <c r="N88" s="41">
        <v>104160</v>
      </c>
      <c r="O88" s="41">
        <v>104160</v>
      </c>
      <c r="P88" s="41">
        <v>104160</v>
      </c>
      <c r="Q88" s="41">
        <v>104160</v>
      </c>
      <c r="R88" s="41">
        <v>104160</v>
      </c>
      <c r="S88" s="41">
        <v>104160</v>
      </c>
      <c r="T88" s="41">
        <v>104160</v>
      </c>
      <c r="U88" s="41">
        <v>109368</v>
      </c>
      <c r="V88" s="41">
        <v>109368</v>
      </c>
      <c r="W88" s="41">
        <v>109368</v>
      </c>
      <c r="X88" s="41">
        <v>109368</v>
      </c>
      <c r="Y88" s="41">
        <v>109368</v>
      </c>
      <c r="Z88" s="41">
        <v>109368</v>
      </c>
      <c r="AA88" s="41">
        <v>109368</v>
      </c>
      <c r="AB88" s="41">
        <v>109368</v>
      </c>
      <c r="AC88" s="41">
        <v>114840</v>
      </c>
      <c r="AD88" s="41">
        <v>114840</v>
      </c>
      <c r="AE88" s="41">
        <v>114840</v>
      </c>
      <c r="AF88" s="41">
        <v>114840</v>
      </c>
      <c r="AG88" s="41">
        <v>114840</v>
      </c>
    </row>
    <row r="89" spans="1:33" x14ac:dyDescent="0.3">
      <c r="A89" s="21" t="s">
        <v>512</v>
      </c>
      <c r="B89" s="21" t="s">
        <v>191</v>
      </c>
      <c r="C89" s="21" t="s">
        <v>93</v>
      </c>
      <c r="D89" s="21" t="s">
        <v>513</v>
      </c>
      <c r="E89" s="21" t="s">
        <v>499</v>
      </c>
      <c r="F89" s="21" t="s">
        <v>545</v>
      </c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25">
        <v>81960</v>
      </c>
      <c r="AD89" s="25">
        <v>81960</v>
      </c>
      <c r="AE89" s="25">
        <v>81960</v>
      </c>
      <c r="AF89" s="25">
        <v>81960</v>
      </c>
      <c r="AG89" s="25">
        <v>81960</v>
      </c>
    </row>
    <row r="90" spans="1:33" x14ac:dyDescent="0.3">
      <c r="A90" s="40" t="s">
        <v>488</v>
      </c>
      <c r="B90" s="40" t="s">
        <v>489</v>
      </c>
      <c r="C90" s="40" t="s">
        <v>93</v>
      </c>
      <c r="D90" s="40" t="s">
        <v>492</v>
      </c>
      <c r="E90" s="40" t="s">
        <v>493</v>
      </c>
      <c r="F90" s="40" t="s">
        <v>549</v>
      </c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41">
        <v>80004</v>
      </c>
      <c r="Y90" s="41">
        <v>80004</v>
      </c>
      <c r="Z90" s="41">
        <v>80004</v>
      </c>
      <c r="AA90" s="41">
        <v>80004</v>
      </c>
      <c r="AB90" s="41">
        <v>80004</v>
      </c>
      <c r="AC90" s="41">
        <v>80004</v>
      </c>
      <c r="AD90" s="41">
        <v>80004</v>
      </c>
      <c r="AE90" s="41">
        <v>80004</v>
      </c>
      <c r="AF90" s="41">
        <v>80004</v>
      </c>
      <c r="AG90" s="41">
        <v>80004</v>
      </c>
    </row>
    <row r="91" spans="1:33" x14ac:dyDescent="0.3">
      <c r="A91" s="21" t="s">
        <v>211</v>
      </c>
      <c r="B91" s="21" t="s">
        <v>210</v>
      </c>
      <c r="C91" s="21" t="s">
        <v>93</v>
      </c>
      <c r="D91" s="21" t="s">
        <v>212</v>
      </c>
      <c r="E91" s="21" t="s">
        <v>143</v>
      </c>
      <c r="F91" s="21" t="s">
        <v>546</v>
      </c>
      <c r="G91" s="25">
        <v>87000</v>
      </c>
      <c r="H91" s="25">
        <v>87000</v>
      </c>
      <c r="I91" s="25">
        <v>87000</v>
      </c>
      <c r="J91" s="25">
        <v>87000</v>
      </c>
      <c r="K91" s="25">
        <v>87000</v>
      </c>
      <c r="L91" s="25">
        <v>87000</v>
      </c>
      <c r="M91" s="25">
        <v>87000</v>
      </c>
      <c r="N91" s="25">
        <v>87000</v>
      </c>
      <c r="O91" s="25">
        <v>87000</v>
      </c>
      <c r="P91" s="25">
        <v>87000</v>
      </c>
      <c r="Q91" s="25">
        <v>87000</v>
      </c>
      <c r="R91" s="25">
        <v>87000</v>
      </c>
      <c r="S91" s="25">
        <v>87000</v>
      </c>
      <c r="T91" s="25">
        <v>87000</v>
      </c>
      <c r="U91" s="25">
        <v>91356</v>
      </c>
      <c r="V91" s="25">
        <v>91356</v>
      </c>
      <c r="W91" s="25">
        <v>91356</v>
      </c>
      <c r="X91" s="25">
        <v>91356</v>
      </c>
      <c r="Y91" s="25">
        <v>91356</v>
      </c>
      <c r="Z91" s="25">
        <v>91356</v>
      </c>
      <c r="AA91" s="25">
        <v>91356</v>
      </c>
      <c r="AB91" s="25">
        <v>91356</v>
      </c>
      <c r="AC91" s="25">
        <v>95928</v>
      </c>
      <c r="AD91" s="25">
        <v>95928</v>
      </c>
      <c r="AE91" s="25">
        <v>95928</v>
      </c>
      <c r="AF91" s="25">
        <v>95928</v>
      </c>
      <c r="AG91" s="25">
        <v>95928</v>
      </c>
    </row>
    <row r="92" spans="1:33" x14ac:dyDescent="0.3">
      <c r="A92" s="40" t="s">
        <v>152</v>
      </c>
      <c r="B92" s="40" t="s">
        <v>151</v>
      </c>
      <c r="C92" s="40" t="s">
        <v>43</v>
      </c>
      <c r="D92" s="40" t="s">
        <v>422</v>
      </c>
      <c r="E92" s="40" t="s">
        <v>153</v>
      </c>
      <c r="F92" s="40" t="s">
        <v>546</v>
      </c>
      <c r="G92" s="41">
        <v>160008</v>
      </c>
      <c r="H92" s="41">
        <v>160008</v>
      </c>
      <c r="I92" s="41">
        <v>160008</v>
      </c>
      <c r="J92" s="41">
        <v>160008</v>
      </c>
      <c r="K92" s="41">
        <v>160008</v>
      </c>
      <c r="L92" s="41">
        <v>160008</v>
      </c>
      <c r="M92" s="41">
        <v>160008</v>
      </c>
      <c r="N92" s="41">
        <v>160008</v>
      </c>
      <c r="O92" s="41">
        <v>160008</v>
      </c>
      <c r="P92" s="41">
        <v>160008</v>
      </c>
      <c r="Q92" s="41">
        <v>160008</v>
      </c>
      <c r="R92" s="41">
        <v>160008</v>
      </c>
      <c r="S92" s="41">
        <v>160008</v>
      </c>
      <c r="T92" s="41">
        <v>160008</v>
      </c>
      <c r="U92" s="41">
        <v>168012</v>
      </c>
      <c r="V92" s="41">
        <v>168012</v>
      </c>
      <c r="W92" s="41">
        <v>168012</v>
      </c>
      <c r="X92" s="41">
        <v>168012</v>
      </c>
      <c r="Y92" s="41">
        <v>168012</v>
      </c>
      <c r="Z92" s="41">
        <v>168012</v>
      </c>
      <c r="AA92" s="41">
        <v>168012</v>
      </c>
      <c r="AB92" s="41">
        <v>168012</v>
      </c>
      <c r="AC92" s="41">
        <v>176412</v>
      </c>
      <c r="AD92" s="41">
        <v>176412</v>
      </c>
      <c r="AE92" s="41">
        <v>176412</v>
      </c>
      <c r="AF92" s="41">
        <v>176412</v>
      </c>
      <c r="AG92" s="41">
        <v>176412</v>
      </c>
    </row>
    <row r="93" spans="1:33" x14ac:dyDescent="0.3">
      <c r="A93" s="21" t="s">
        <v>377</v>
      </c>
      <c r="B93" s="21" t="s">
        <v>378</v>
      </c>
      <c r="C93" s="21" t="s">
        <v>66</v>
      </c>
      <c r="D93" s="21" t="s">
        <v>329</v>
      </c>
      <c r="E93" s="21" t="s">
        <v>323</v>
      </c>
      <c r="F93" s="21" t="s">
        <v>548</v>
      </c>
      <c r="G93" s="25">
        <v>94932</v>
      </c>
      <c r="H93" s="25">
        <v>94932</v>
      </c>
      <c r="I93" s="25">
        <v>94932</v>
      </c>
      <c r="J93" s="25">
        <v>94932</v>
      </c>
      <c r="K93" s="25">
        <v>94932</v>
      </c>
      <c r="L93" s="25">
        <v>94932</v>
      </c>
      <c r="M93" s="25">
        <v>94932</v>
      </c>
      <c r="N93" s="25">
        <v>94932</v>
      </c>
      <c r="O93" s="25">
        <v>94932</v>
      </c>
      <c r="P93" s="25">
        <v>94932</v>
      </c>
      <c r="Q93" s="25">
        <v>94932</v>
      </c>
      <c r="R93" s="25">
        <v>94932</v>
      </c>
      <c r="S93" s="25">
        <v>94932</v>
      </c>
      <c r="T93" s="25">
        <v>94932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</row>
    <row r="94" spans="1:33" x14ac:dyDescent="0.3">
      <c r="A94" s="40" t="s">
        <v>379</v>
      </c>
      <c r="B94" s="40" t="s">
        <v>380</v>
      </c>
      <c r="C94" s="40" t="s">
        <v>43</v>
      </c>
      <c r="D94" s="40" t="s">
        <v>7</v>
      </c>
      <c r="E94" s="40" t="s">
        <v>27</v>
      </c>
      <c r="F94" s="40" t="s">
        <v>547</v>
      </c>
      <c r="G94" s="41">
        <v>172500</v>
      </c>
      <c r="H94" s="41">
        <v>172500</v>
      </c>
      <c r="I94" s="41">
        <v>172500</v>
      </c>
      <c r="J94" s="41">
        <v>172500</v>
      </c>
      <c r="K94" s="41">
        <v>172500</v>
      </c>
      <c r="L94" s="41">
        <v>172500</v>
      </c>
      <c r="M94" s="41">
        <v>172500</v>
      </c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</row>
    <row r="95" spans="1:33" x14ac:dyDescent="0.3">
      <c r="A95" s="21" t="s">
        <v>130</v>
      </c>
      <c r="B95" s="21" t="s">
        <v>129</v>
      </c>
      <c r="C95" s="21" t="s">
        <v>7</v>
      </c>
      <c r="D95" s="21" t="s">
        <v>131</v>
      </c>
      <c r="E95" s="21" t="s">
        <v>132</v>
      </c>
      <c r="F95" s="21" t="s">
        <v>546</v>
      </c>
      <c r="G95" s="25">
        <v>238932</v>
      </c>
      <c r="H95" s="25">
        <v>238932</v>
      </c>
      <c r="I95" s="25">
        <v>238932</v>
      </c>
      <c r="J95" s="25">
        <v>238932</v>
      </c>
      <c r="K95" s="25">
        <v>255660</v>
      </c>
      <c r="L95" s="25">
        <v>255660</v>
      </c>
      <c r="M95" s="25">
        <v>255660</v>
      </c>
      <c r="N95" s="25">
        <v>255660</v>
      </c>
      <c r="O95" s="25">
        <v>255660</v>
      </c>
      <c r="P95" s="25">
        <v>255660</v>
      </c>
      <c r="Q95" s="25">
        <v>255660</v>
      </c>
      <c r="R95" s="25">
        <v>255660</v>
      </c>
      <c r="S95" s="25">
        <v>255660</v>
      </c>
      <c r="T95" s="25">
        <v>255660</v>
      </c>
      <c r="U95" s="25">
        <v>268440</v>
      </c>
      <c r="V95" s="25">
        <v>268440</v>
      </c>
      <c r="W95" s="25">
        <v>268440</v>
      </c>
      <c r="X95" s="25">
        <v>268440</v>
      </c>
      <c r="Y95" s="25">
        <v>268440</v>
      </c>
      <c r="Z95" s="25">
        <v>268440</v>
      </c>
      <c r="AA95" s="25">
        <v>268440</v>
      </c>
      <c r="AB95" s="25">
        <v>268440</v>
      </c>
      <c r="AC95" s="25">
        <v>268440</v>
      </c>
      <c r="AD95" s="25">
        <v>281868</v>
      </c>
      <c r="AE95" s="25">
        <v>281868</v>
      </c>
      <c r="AF95" s="25">
        <v>281868</v>
      </c>
      <c r="AG95" s="25">
        <v>281868</v>
      </c>
    </row>
    <row r="96" spans="1:33" x14ac:dyDescent="0.3">
      <c r="A96" s="40" t="s">
        <v>538</v>
      </c>
      <c r="B96" s="40" t="s">
        <v>539</v>
      </c>
      <c r="C96" s="40" t="s">
        <v>93</v>
      </c>
      <c r="D96" s="40" t="s">
        <v>540</v>
      </c>
      <c r="E96" s="40" t="s">
        <v>295</v>
      </c>
      <c r="F96" s="40" t="s">
        <v>545</v>
      </c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41">
        <v>82200</v>
      </c>
      <c r="Y96" s="41">
        <v>82200</v>
      </c>
      <c r="Z96" s="41">
        <v>82200</v>
      </c>
      <c r="AA96" s="41">
        <v>82200</v>
      </c>
      <c r="AB96" s="41">
        <v>82200</v>
      </c>
      <c r="AC96" s="41">
        <v>82200</v>
      </c>
      <c r="AD96" s="41">
        <v>82200</v>
      </c>
      <c r="AE96" s="41">
        <v>82200</v>
      </c>
      <c r="AF96" s="41">
        <v>82200</v>
      </c>
      <c r="AG96" s="41">
        <v>82200</v>
      </c>
    </row>
    <row r="97" spans="1:33" x14ac:dyDescent="0.3">
      <c r="A97" s="21" t="s">
        <v>303</v>
      </c>
      <c r="B97" s="21" t="s">
        <v>302</v>
      </c>
      <c r="C97" s="21" t="s">
        <v>66</v>
      </c>
      <c r="D97" s="21" t="s">
        <v>460</v>
      </c>
      <c r="E97" s="21" t="s">
        <v>461</v>
      </c>
      <c r="F97" s="21" t="s">
        <v>545</v>
      </c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25">
        <v>95004</v>
      </c>
      <c r="R97" s="25">
        <v>95004</v>
      </c>
      <c r="S97" s="25">
        <v>95004</v>
      </c>
      <c r="T97" s="25">
        <v>95004</v>
      </c>
      <c r="U97" s="25">
        <v>95004</v>
      </c>
      <c r="V97" s="25">
        <v>95004</v>
      </c>
      <c r="W97" s="25">
        <v>99756</v>
      </c>
      <c r="X97" s="25">
        <v>99756</v>
      </c>
      <c r="Y97" s="25">
        <v>99756</v>
      </c>
      <c r="Z97" s="25">
        <v>99756</v>
      </c>
      <c r="AA97" s="25">
        <v>99756</v>
      </c>
      <c r="AB97" s="25">
        <v>99756</v>
      </c>
      <c r="AC97" s="25">
        <v>104748</v>
      </c>
      <c r="AD97" s="25">
        <v>104748</v>
      </c>
      <c r="AE97" s="25">
        <v>104748</v>
      </c>
      <c r="AF97" s="25">
        <v>104748</v>
      </c>
      <c r="AG97" s="25">
        <v>104748</v>
      </c>
    </row>
    <row r="98" spans="1:33" x14ac:dyDescent="0.3">
      <c r="A98" s="40" t="s">
        <v>381</v>
      </c>
      <c r="B98" s="40" t="s">
        <v>382</v>
      </c>
      <c r="C98" s="40" t="s">
        <v>7</v>
      </c>
      <c r="D98" s="40" t="s">
        <v>218</v>
      </c>
      <c r="E98" s="40" t="s">
        <v>219</v>
      </c>
      <c r="F98" s="40" t="s">
        <v>219</v>
      </c>
      <c r="G98" s="41">
        <v>190572</v>
      </c>
      <c r="H98" s="41">
        <v>190572</v>
      </c>
      <c r="I98" s="41">
        <v>190572</v>
      </c>
      <c r="J98" s="41">
        <v>190572</v>
      </c>
      <c r="K98" s="41">
        <v>190572</v>
      </c>
      <c r="L98" s="41">
        <v>190572</v>
      </c>
      <c r="M98" s="41">
        <v>190572</v>
      </c>
      <c r="N98" s="41">
        <v>190572</v>
      </c>
      <c r="O98" s="41">
        <v>190572</v>
      </c>
      <c r="P98" s="41">
        <v>190572</v>
      </c>
      <c r="Q98" s="41">
        <v>190572</v>
      </c>
      <c r="R98" s="41">
        <v>190572</v>
      </c>
      <c r="S98" s="41">
        <v>176232</v>
      </c>
      <c r="T98" s="41">
        <v>176232</v>
      </c>
      <c r="U98" s="41">
        <v>185040</v>
      </c>
      <c r="V98" s="41">
        <v>185040</v>
      </c>
      <c r="W98" s="41">
        <v>185040</v>
      </c>
      <c r="X98" s="39"/>
      <c r="Y98" s="39"/>
      <c r="Z98" s="39"/>
      <c r="AA98" s="39"/>
      <c r="AB98" s="39"/>
      <c r="AC98" s="39"/>
      <c r="AD98" s="39"/>
      <c r="AE98" s="39"/>
      <c r="AF98" s="39"/>
      <c r="AG98" s="39"/>
    </row>
    <row r="99" spans="1:33" x14ac:dyDescent="0.3">
      <c r="A99" s="21" t="s">
        <v>275</v>
      </c>
      <c r="B99" s="21" t="s">
        <v>274</v>
      </c>
      <c r="C99" s="21" t="s">
        <v>66</v>
      </c>
      <c r="D99" s="21" t="s">
        <v>423</v>
      </c>
      <c r="E99" s="21" t="s">
        <v>441</v>
      </c>
      <c r="F99" s="21" t="s">
        <v>545</v>
      </c>
      <c r="G99" s="25">
        <v>102648</v>
      </c>
      <c r="H99" s="25">
        <v>102648</v>
      </c>
      <c r="I99" s="25">
        <v>102648</v>
      </c>
      <c r="J99" s="25">
        <v>105732</v>
      </c>
      <c r="K99" s="25">
        <v>105732</v>
      </c>
      <c r="L99" s="25">
        <v>105732</v>
      </c>
      <c r="M99" s="25">
        <v>105732</v>
      </c>
      <c r="N99" s="25">
        <v>105732</v>
      </c>
      <c r="O99" s="25">
        <v>105732</v>
      </c>
      <c r="P99" s="25">
        <v>105732</v>
      </c>
      <c r="Q99" s="25">
        <v>105732</v>
      </c>
      <c r="R99" s="25">
        <v>105732</v>
      </c>
      <c r="S99" s="25">
        <v>105732</v>
      </c>
      <c r="T99" s="25">
        <v>105732</v>
      </c>
      <c r="U99" s="25">
        <v>111024</v>
      </c>
      <c r="V99" s="25">
        <v>132168</v>
      </c>
      <c r="W99" s="25">
        <v>132168</v>
      </c>
      <c r="X99" s="25">
        <v>132168</v>
      </c>
      <c r="Y99" s="25">
        <v>132168</v>
      </c>
      <c r="Z99" s="25">
        <v>132168</v>
      </c>
      <c r="AA99" s="25">
        <v>132168</v>
      </c>
      <c r="AB99" s="25">
        <v>132168</v>
      </c>
      <c r="AC99" s="25">
        <v>138780</v>
      </c>
      <c r="AD99" s="25">
        <v>138780</v>
      </c>
      <c r="AE99" s="25">
        <v>138780</v>
      </c>
      <c r="AF99" s="25">
        <v>138780</v>
      </c>
      <c r="AG99" s="25">
        <v>138780</v>
      </c>
    </row>
    <row r="100" spans="1:33" x14ac:dyDescent="0.3">
      <c r="A100" s="40" t="s">
        <v>138</v>
      </c>
      <c r="B100" s="40" t="s">
        <v>137</v>
      </c>
      <c r="C100" s="40" t="s">
        <v>66</v>
      </c>
      <c r="D100" s="40" t="s">
        <v>167</v>
      </c>
      <c r="E100" s="40" t="s">
        <v>139</v>
      </c>
      <c r="F100" s="40" t="s">
        <v>546</v>
      </c>
      <c r="G100" s="41">
        <v>128400</v>
      </c>
      <c r="H100" s="41">
        <v>128400</v>
      </c>
      <c r="I100" s="41">
        <v>128400</v>
      </c>
      <c r="J100" s="41">
        <v>128400</v>
      </c>
      <c r="K100" s="41">
        <v>128400</v>
      </c>
      <c r="L100" s="41">
        <v>133380</v>
      </c>
      <c r="M100" s="41">
        <v>133380</v>
      </c>
      <c r="N100" s="41">
        <v>133380</v>
      </c>
      <c r="O100" s="41">
        <v>133380</v>
      </c>
      <c r="P100" s="41">
        <v>133380</v>
      </c>
      <c r="Q100" s="41">
        <v>133380</v>
      </c>
      <c r="R100" s="41">
        <v>133380</v>
      </c>
      <c r="S100" s="41">
        <v>133380</v>
      </c>
      <c r="T100" s="41">
        <v>133380</v>
      </c>
      <c r="U100" s="41">
        <v>188880</v>
      </c>
      <c r="V100" s="41">
        <v>188880</v>
      </c>
      <c r="W100" s="41">
        <v>188880</v>
      </c>
      <c r="X100" s="41">
        <v>188880</v>
      </c>
      <c r="Y100" s="41">
        <v>188880</v>
      </c>
      <c r="Z100" s="41">
        <v>188880</v>
      </c>
      <c r="AA100" s="41">
        <v>188880</v>
      </c>
      <c r="AB100" s="41">
        <v>188880</v>
      </c>
      <c r="AC100" s="41">
        <v>198324</v>
      </c>
      <c r="AD100" s="41">
        <v>198324</v>
      </c>
      <c r="AE100" s="41">
        <v>198324</v>
      </c>
      <c r="AF100" s="41">
        <v>198324</v>
      </c>
      <c r="AG100" s="41">
        <v>198324</v>
      </c>
    </row>
    <row r="101" spans="1:33" x14ac:dyDescent="0.3">
      <c r="A101" s="21" t="s">
        <v>148</v>
      </c>
      <c r="B101" s="21" t="s">
        <v>147</v>
      </c>
      <c r="C101" s="21" t="s">
        <v>43</v>
      </c>
      <c r="D101" s="21" t="s">
        <v>149</v>
      </c>
      <c r="E101" s="21" t="s">
        <v>150</v>
      </c>
      <c r="F101" s="21" t="s">
        <v>546</v>
      </c>
      <c r="G101" s="25">
        <v>171204</v>
      </c>
      <c r="H101" s="25">
        <v>171204</v>
      </c>
      <c r="I101" s="25">
        <v>171204</v>
      </c>
      <c r="J101" s="25">
        <v>171204</v>
      </c>
      <c r="K101" s="25">
        <v>171204</v>
      </c>
      <c r="L101" s="25">
        <v>171204</v>
      </c>
      <c r="M101" s="25">
        <v>171204</v>
      </c>
      <c r="N101" s="25">
        <v>171204</v>
      </c>
      <c r="O101" s="25">
        <v>171204</v>
      </c>
      <c r="P101" s="25">
        <v>171204</v>
      </c>
      <c r="Q101" s="25">
        <v>171204</v>
      </c>
      <c r="R101" s="25">
        <v>171204</v>
      </c>
      <c r="S101" s="25">
        <v>171204</v>
      </c>
      <c r="T101" s="25">
        <v>171204</v>
      </c>
      <c r="U101" s="25">
        <v>179760</v>
      </c>
      <c r="V101" s="25">
        <v>179760</v>
      </c>
      <c r="W101" s="25">
        <v>179760</v>
      </c>
      <c r="X101" s="25">
        <v>179760</v>
      </c>
      <c r="Y101" s="25">
        <v>179760</v>
      </c>
      <c r="Z101" s="25">
        <v>179760</v>
      </c>
      <c r="AA101" s="25">
        <v>179760</v>
      </c>
      <c r="AB101" s="25">
        <v>179760</v>
      </c>
      <c r="AC101" s="25">
        <v>188748</v>
      </c>
      <c r="AD101" s="39"/>
      <c r="AE101" s="39"/>
      <c r="AF101" s="39"/>
      <c r="AG101" s="39"/>
    </row>
    <row r="102" spans="1:33" x14ac:dyDescent="0.3">
      <c r="A102" s="40" t="s">
        <v>277</v>
      </c>
      <c r="B102" s="40" t="s">
        <v>276</v>
      </c>
      <c r="C102" s="40" t="s">
        <v>93</v>
      </c>
      <c r="D102" s="40" t="s">
        <v>445</v>
      </c>
      <c r="E102" s="40" t="s">
        <v>262</v>
      </c>
      <c r="F102" s="40" t="s">
        <v>545</v>
      </c>
      <c r="G102" s="39"/>
      <c r="H102" s="41">
        <v>104004</v>
      </c>
      <c r="I102" s="41">
        <v>104004</v>
      </c>
      <c r="J102" s="41">
        <v>104004</v>
      </c>
      <c r="K102" s="41">
        <v>104004</v>
      </c>
      <c r="L102" s="41">
        <v>104004</v>
      </c>
      <c r="M102" s="41">
        <v>104004</v>
      </c>
      <c r="N102" s="41">
        <v>104004</v>
      </c>
      <c r="O102" s="41">
        <v>104004</v>
      </c>
      <c r="P102" s="41">
        <v>104004</v>
      </c>
      <c r="Q102" s="41">
        <v>104004</v>
      </c>
      <c r="R102" s="41">
        <v>104004</v>
      </c>
      <c r="S102" s="41">
        <v>104004</v>
      </c>
      <c r="T102" s="41">
        <v>104004</v>
      </c>
      <c r="U102" s="41">
        <v>109200</v>
      </c>
      <c r="V102" s="41">
        <v>109200</v>
      </c>
      <c r="W102" s="41">
        <v>109200</v>
      </c>
      <c r="X102" s="41">
        <v>109200</v>
      </c>
      <c r="Y102" s="41">
        <v>109200</v>
      </c>
      <c r="Z102" s="41">
        <v>121500</v>
      </c>
      <c r="AA102" s="41">
        <v>121500</v>
      </c>
      <c r="AB102" s="41">
        <v>121500</v>
      </c>
      <c r="AC102" s="41">
        <v>127572</v>
      </c>
      <c r="AD102" s="41">
        <v>127572</v>
      </c>
      <c r="AE102" s="41">
        <v>127572</v>
      </c>
      <c r="AF102" s="41">
        <v>127572</v>
      </c>
      <c r="AG102" s="41">
        <v>127572</v>
      </c>
    </row>
    <row r="103" spans="1:33" x14ac:dyDescent="0.3">
      <c r="A103" s="21" t="s">
        <v>508</v>
      </c>
      <c r="B103" s="21" t="s">
        <v>509</v>
      </c>
      <c r="C103" s="21" t="s">
        <v>43</v>
      </c>
      <c r="D103" s="21" t="s">
        <v>510</v>
      </c>
      <c r="E103" s="21" t="s">
        <v>219</v>
      </c>
      <c r="F103" s="21" t="s">
        <v>219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25">
        <v>157500</v>
      </c>
      <c r="AB103" s="25">
        <v>157500</v>
      </c>
      <c r="AC103" s="25">
        <v>166452</v>
      </c>
      <c r="AD103" s="25">
        <v>166452</v>
      </c>
      <c r="AE103" s="25">
        <v>166452</v>
      </c>
      <c r="AF103" s="25">
        <v>166452</v>
      </c>
      <c r="AG103" s="25">
        <v>166452</v>
      </c>
    </row>
    <row r="104" spans="1:33" x14ac:dyDescent="0.3">
      <c r="A104" s="40" t="s">
        <v>248</v>
      </c>
      <c r="B104" s="40" t="s">
        <v>284</v>
      </c>
      <c r="C104" s="40" t="s">
        <v>93</v>
      </c>
      <c r="D104" s="40" t="s">
        <v>424</v>
      </c>
      <c r="E104" s="40" t="s">
        <v>273</v>
      </c>
      <c r="F104" s="40" t="s">
        <v>545</v>
      </c>
      <c r="G104" s="41">
        <v>87756</v>
      </c>
      <c r="H104" s="41">
        <v>87756</v>
      </c>
      <c r="I104" s="41">
        <v>87756</v>
      </c>
      <c r="J104" s="41">
        <v>87756</v>
      </c>
      <c r="K104" s="41">
        <v>87756</v>
      </c>
      <c r="L104" s="41">
        <v>87756</v>
      </c>
      <c r="M104" s="41">
        <v>87756</v>
      </c>
      <c r="N104" s="41">
        <v>87756</v>
      </c>
      <c r="O104" s="41">
        <v>87756</v>
      </c>
      <c r="P104" s="41">
        <v>87756</v>
      </c>
      <c r="Q104" s="41">
        <v>87756</v>
      </c>
      <c r="R104" s="41">
        <v>87756</v>
      </c>
      <c r="S104" s="41">
        <v>87756</v>
      </c>
      <c r="T104" s="41">
        <v>87756</v>
      </c>
      <c r="U104" s="41">
        <v>92148</v>
      </c>
      <c r="V104" s="41">
        <v>92148</v>
      </c>
      <c r="W104" s="41">
        <v>92148</v>
      </c>
      <c r="X104" s="41">
        <v>104496</v>
      </c>
      <c r="Y104" s="41">
        <v>104496</v>
      </c>
      <c r="Z104" s="41">
        <v>104496</v>
      </c>
      <c r="AA104" s="41">
        <v>104496</v>
      </c>
      <c r="AB104" s="41">
        <v>104496</v>
      </c>
      <c r="AC104" s="41">
        <v>109716</v>
      </c>
      <c r="AD104" s="41">
        <v>109716</v>
      </c>
      <c r="AE104" s="41">
        <v>109716</v>
      </c>
      <c r="AF104" s="41">
        <v>109716</v>
      </c>
      <c r="AG104" s="41">
        <v>109716</v>
      </c>
    </row>
    <row r="105" spans="1:33" x14ac:dyDescent="0.3">
      <c r="A105" s="21" t="s">
        <v>127</v>
      </c>
      <c r="B105" s="21" t="s">
        <v>126</v>
      </c>
      <c r="C105" s="21" t="s">
        <v>128</v>
      </c>
      <c r="D105" s="21" t="s">
        <v>128</v>
      </c>
      <c r="E105" s="21" t="s">
        <v>123</v>
      </c>
      <c r="F105" s="21" t="s">
        <v>547</v>
      </c>
      <c r="G105" s="25">
        <v>893.56799999999998</v>
      </c>
      <c r="H105" s="25">
        <v>893.56799999999998</v>
      </c>
      <c r="I105" s="25">
        <v>893.56799999999998</v>
      </c>
      <c r="J105" s="25">
        <v>893.56799999999998</v>
      </c>
      <c r="K105" s="25">
        <v>893.56799999999998</v>
      </c>
      <c r="L105" s="25">
        <v>893.56799999999998</v>
      </c>
      <c r="M105" s="25">
        <v>893.56799999999998</v>
      </c>
      <c r="N105" s="25">
        <v>893.56799999999998</v>
      </c>
      <c r="O105" s="25">
        <v>893.56799999999998</v>
      </c>
      <c r="P105" s="25">
        <v>893.56799999999998</v>
      </c>
      <c r="Q105" s="25">
        <v>893.56799999999998</v>
      </c>
      <c r="R105" s="25">
        <v>893.56799999999998</v>
      </c>
      <c r="S105" s="25">
        <v>893.56799999999998</v>
      </c>
      <c r="T105" s="25">
        <v>893.56799999999998</v>
      </c>
      <c r="U105" s="25">
        <v>938.28800000000001</v>
      </c>
      <c r="V105" s="25">
        <v>938.28800000000001</v>
      </c>
      <c r="W105" s="25">
        <v>938.28800000000001</v>
      </c>
      <c r="X105" s="25">
        <v>938.28800000000001</v>
      </c>
      <c r="Y105" s="25">
        <v>938.28800000000001</v>
      </c>
      <c r="Z105" s="25">
        <v>938.28800000000001</v>
      </c>
      <c r="AA105" s="25">
        <v>938.28800000000001</v>
      </c>
      <c r="AB105" s="25">
        <v>938.28800000000001</v>
      </c>
      <c r="AC105" s="25">
        <v>985.29600000000005</v>
      </c>
      <c r="AD105" s="25">
        <v>985.29600000000005</v>
      </c>
      <c r="AE105" s="25">
        <v>985.29600000000005</v>
      </c>
      <c r="AF105" s="25">
        <v>985.29600000000005</v>
      </c>
      <c r="AG105" s="25">
        <v>985.29600000000005</v>
      </c>
    </row>
    <row r="106" spans="1:33" x14ac:dyDescent="0.3">
      <c r="A106" s="40" t="s">
        <v>11</v>
      </c>
      <c r="B106" s="40" t="s">
        <v>10</v>
      </c>
      <c r="C106" s="40" t="s">
        <v>7</v>
      </c>
      <c r="D106" s="40" t="s">
        <v>12</v>
      </c>
      <c r="E106" s="40" t="s">
        <v>13</v>
      </c>
      <c r="F106" s="40" t="s">
        <v>547</v>
      </c>
      <c r="G106" s="41">
        <v>205008</v>
      </c>
      <c r="H106" s="41">
        <v>205008</v>
      </c>
      <c r="I106" s="41">
        <v>205008</v>
      </c>
      <c r="J106" s="41">
        <v>205008</v>
      </c>
      <c r="K106" s="41">
        <v>205008</v>
      </c>
      <c r="L106" s="41">
        <v>205008</v>
      </c>
      <c r="M106" s="41">
        <v>211164</v>
      </c>
      <c r="N106" s="41">
        <v>211164</v>
      </c>
      <c r="O106" s="41">
        <v>211164</v>
      </c>
      <c r="P106" s="41">
        <v>211164</v>
      </c>
      <c r="Q106" s="41">
        <v>211164</v>
      </c>
      <c r="R106" s="41">
        <v>211164</v>
      </c>
      <c r="S106" s="41">
        <v>211164</v>
      </c>
      <c r="T106" s="41">
        <v>211164</v>
      </c>
      <c r="U106" s="41">
        <v>221724</v>
      </c>
      <c r="V106" s="41">
        <v>221724</v>
      </c>
      <c r="W106" s="41">
        <v>221724</v>
      </c>
      <c r="X106" s="41">
        <v>221724</v>
      </c>
      <c r="Y106" s="41">
        <v>221724</v>
      </c>
      <c r="Z106" s="41">
        <v>221724</v>
      </c>
      <c r="AA106" s="41">
        <v>221724</v>
      </c>
      <c r="AB106" s="41">
        <v>221724</v>
      </c>
      <c r="AC106" s="41">
        <v>232812</v>
      </c>
      <c r="AD106" s="41">
        <v>232812</v>
      </c>
      <c r="AE106" s="41">
        <v>232812</v>
      </c>
      <c r="AF106" s="41">
        <v>232812</v>
      </c>
      <c r="AG106" s="41">
        <v>232812</v>
      </c>
    </row>
    <row r="107" spans="1:33" x14ac:dyDescent="0.3">
      <c r="A107" s="21" t="s">
        <v>19</v>
      </c>
      <c r="B107" s="21" t="s">
        <v>18</v>
      </c>
      <c r="C107" s="21" t="s">
        <v>7</v>
      </c>
      <c r="D107" s="21" t="s">
        <v>20</v>
      </c>
      <c r="E107" s="21" t="s">
        <v>21</v>
      </c>
      <c r="F107" s="21" t="s">
        <v>547</v>
      </c>
      <c r="G107" s="25">
        <v>195000</v>
      </c>
      <c r="H107" s="25">
        <v>195000</v>
      </c>
      <c r="I107" s="25">
        <v>195000</v>
      </c>
      <c r="J107" s="25">
        <v>195000</v>
      </c>
      <c r="K107" s="25">
        <v>195000</v>
      </c>
      <c r="L107" s="25">
        <v>195000</v>
      </c>
      <c r="M107" s="25">
        <v>200856</v>
      </c>
      <c r="N107" s="25">
        <v>200856</v>
      </c>
      <c r="O107" s="25">
        <v>200856</v>
      </c>
      <c r="P107" s="25">
        <v>200856</v>
      </c>
      <c r="Q107" s="25">
        <v>200856</v>
      </c>
      <c r="R107" s="25">
        <v>200856</v>
      </c>
      <c r="S107" s="25">
        <v>200856</v>
      </c>
      <c r="T107" s="25">
        <v>200856</v>
      </c>
      <c r="U107" s="25">
        <v>210900</v>
      </c>
      <c r="V107" s="25">
        <v>210900</v>
      </c>
      <c r="W107" s="25">
        <v>210900</v>
      </c>
      <c r="X107" s="25">
        <v>210900</v>
      </c>
      <c r="Y107" s="25">
        <v>210900</v>
      </c>
      <c r="Z107" s="25">
        <v>210900</v>
      </c>
      <c r="AA107" s="25">
        <v>210900</v>
      </c>
      <c r="AB107" s="25">
        <v>210900</v>
      </c>
      <c r="AC107" s="25">
        <v>221448</v>
      </c>
      <c r="AD107" s="25">
        <v>221448</v>
      </c>
      <c r="AE107" s="25">
        <v>221448</v>
      </c>
      <c r="AF107" s="25">
        <v>221448</v>
      </c>
      <c r="AG107" s="25">
        <v>221448</v>
      </c>
    </row>
    <row r="108" spans="1:33" x14ac:dyDescent="0.3">
      <c r="A108" s="40" t="s">
        <v>321</v>
      </c>
      <c r="B108" s="40" t="s">
        <v>320</v>
      </c>
      <c r="C108" s="40" t="s">
        <v>43</v>
      </c>
      <c r="D108" s="40" t="s">
        <v>322</v>
      </c>
      <c r="E108" s="40" t="s">
        <v>323</v>
      </c>
      <c r="F108" s="40" t="s">
        <v>548</v>
      </c>
      <c r="G108" s="41">
        <v>134604</v>
      </c>
      <c r="H108" s="41">
        <v>134604</v>
      </c>
      <c r="I108" s="41">
        <v>134604</v>
      </c>
      <c r="J108" s="41">
        <v>134604</v>
      </c>
      <c r="K108" s="41">
        <v>134604</v>
      </c>
      <c r="L108" s="41">
        <v>134604</v>
      </c>
      <c r="M108" s="41">
        <v>134604</v>
      </c>
      <c r="N108" s="41">
        <v>134604</v>
      </c>
      <c r="O108" s="41">
        <v>134604</v>
      </c>
      <c r="P108" s="41">
        <v>134604</v>
      </c>
      <c r="Q108" s="41">
        <v>134604</v>
      </c>
      <c r="R108" s="41">
        <v>134604</v>
      </c>
      <c r="S108" s="41">
        <v>134604</v>
      </c>
      <c r="T108" s="41">
        <v>134604</v>
      </c>
      <c r="U108" s="41">
        <v>141336</v>
      </c>
      <c r="V108" s="41">
        <v>141336</v>
      </c>
      <c r="W108" s="41">
        <v>141336</v>
      </c>
      <c r="X108" s="41">
        <v>141336</v>
      </c>
      <c r="Y108" s="41">
        <v>141336</v>
      </c>
      <c r="Z108" s="41">
        <v>141336</v>
      </c>
      <c r="AA108" s="41">
        <v>141336</v>
      </c>
      <c r="AB108" s="41">
        <v>141336</v>
      </c>
      <c r="AC108" s="41">
        <v>148404</v>
      </c>
      <c r="AD108" s="41">
        <v>148404</v>
      </c>
      <c r="AE108" s="41">
        <v>148404</v>
      </c>
      <c r="AF108" s="41">
        <v>148404</v>
      </c>
      <c r="AG108" s="41">
        <v>148404</v>
      </c>
    </row>
    <row r="109" spans="1:33" x14ac:dyDescent="0.3">
      <c r="A109" s="21" t="s">
        <v>383</v>
      </c>
      <c r="B109" s="21" t="s">
        <v>384</v>
      </c>
      <c r="C109" s="21" t="s">
        <v>7</v>
      </c>
      <c r="D109" s="21" t="s">
        <v>425</v>
      </c>
      <c r="E109" s="21" t="s">
        <v>38</v>
      </c>
      <c r="F109" s="21" t="s">
        <v>547</v>
      </c>
      <c r="G109" s="25">
        <v>186480</v>
      </c>
      <c r="H109" s="25">
        <v>186480</v>
      </c>
      <c r="I109" s="25">
        <v>186480</v>
      </c>
      <c r="J109" s="25">
        <v>186480</v>
      </c>
      <c r="K109" s="25">
        <v>192072</v>
      </c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</row>
    <row r="110" spans="1:33" x14ac:dyDescent="0.3">
      <c r="A110" s="40" t="s">
        <v>385</v>
      </c>
      <c r="B110" s="40" t="s">
        <v>386</v>
      </c>
      <c r="C110" s="40" t="s">
        <v>43</v>
      </c>
      <c r="D110" s="40" t="s">
        <v>426</v>
      </c>
      <c r="E110" s="40" t="s">
        <v>443</v>
      </c>
      <c r="F110" s="40" t="s">
        <v>545</v>
      </c>
      <c r="G110" s="41">
        <v>160392</v>
      </c>
      <c r="H110" s="41">
        <v>160392</v>
      </c>
      <c r="I110" s="41">
        <v>160392</v>
      </c>
      <c r="J110" s="41">
        <v>160392</v>
      </c>
      <c r="K110" s="41">
        <v>160392</v>
      </c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</row>
    <row r="111" spans="1:33" x14ac:dyDescent="0.3">
      <c r="A111" s="21" t="s">
        <v>65</v>
      </c>
      <c r="B111" s="21" t="s">
        <v>64</v>
      </c>
      <c r="C111" s="21" t="s">
        <v>66</v>
      </c>
      <c r="D111" s="21" t="s">
        <v>66</v>
      </c>
      <c r="E111" s="21" t="s">
        <v>438</v>
      </c>
      <c r="F111" s="21" t="s">
        <v>547</v>
      </c>
      <c r="G111" s="39"/>
      <c r="H111" s="25">
        <v>117000</v>
      </c>
      <c r="I111" s="25">
        <v>117000</v>
      </c>
      <c r="J111" s="25">
        <v>117000</v>
      </c>
      <c r="K111" s="25">
        <v>117000</v>
      </c>
      <c r="L111" s="25">
        <v>117000</v>
      </c>
      <c r="M111" s="25">
        <v>117000</v>
      </c>
      <c r="N111" s="25">
        <v>117000</v>
      </c>
      <c r="O111" s="25">
        <v>117000</v>
      </c>
      <c r="P111" s="25">
        <v>117000</v>
      </c>
      <c r="Q111" s="25">
        <v>117000</v>
      </c>
      <c r="R111" s="25">
        <v>117000</v>
      </c>
      <c r="S111" s="25">
        <v>117000</v>
      </c>
      <c r="T111" s="25">
        <v>117000</v>
      </c>
      <c r="U111" s="25">
        <v>122856</v>
      </c>
      <c r="V111" s="25">
        <v>122856</v>
      </c>
      <c r="W111" s="25">
        <v>122856</v>
      </c>
      <c r="X111" s="25">
        <v>122856</v>
      </c>
      <c r="Y111" s="25">
        <v>122856</v>
      </c>
      <c r="Z111" s="25">
        <v>122856</v>
      </c>
      <c r="AA111" s="25">
        <v>122856</v>
      </c>
      <c r="AB111" s="25">
        <v>122856</v>
      </c>
      <c r="AC111" s="25">
        <v>129000</v>
      </c>
      <c r="AD111" s="25">
        <v>129000</v>
      </c>
      <c r="AE111" s="25">
        <v>129000</v>
      </c>
      <c r="AF111" s="25">
        <v>129000</v>
      </c>
      <c r="AG111" s="25">
        <v>129000</v>
      </c>
    </row>
    <row r="112" spans="1:33" x14ac:dyDescent="0.3">
      <c r="A112" s="40" t="s">
        <v>387</v>
      </c>
      <c r="B112" s="40" t="s">
        <v>388</v>
      </c>
      <c r="C112" s="40" t="s">
        <v>66</v>
      </c>
      <c r="D112" s="40" t="s">
        <v>427</v>
      </c>
      <c r="E112" s="40" t="s">
        <v>85</v>
      </c>
      <c r="F112" s="40" t="s">
        <v>547</v>
      </c>
      <c r="G112" s="41">
        <v>106080</v>
      </c>
      <c r="H112" s="41">
        <v>106080</v>
      </c>
      <c r="I112" s="41">
        <v>106080</v>
      </c>
      <c r="J112" s="41">
        <v>106080</v>
      </c>
      <c r="K112" s="41">
        <v>106080</v>
      </c>
      <c r="L112" s="41">
        <v>106080</v>
      </c>
      <c r="M112" s="41">
        <v>106080</v>
      </c>
      <c r="N112" s="41">
        <v>106080</v>
      </c>
      <c r="O112" s="41">
        <v>106080</v>
      </c>
      <c r="P112" s="41">
        <v>106080</v>
      </c>
      <c r="Q112" s="41">
        <v>106080</v>
      </c>
      <c r="R112" s="41">
        <v>106080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</row>
    <row r="113" spans="1:33" x14ac:dyDescent="0.3">
      <c r="A113" s="21" t="s">
        <v>36</v>
      </c>
      <c r="B113" s="21" t="s">
        <v>35</v>
      </c>
      <c r="C113" s="21" t="s">
        <v>7</v>
      </c>
      <c r="D113" s="21" t="s">
        <v>37</v>
      </c>
      <c r="E113" s="21" t="s">
        <v>38</v>
      </c>
      <c r="F113" s="21" t="s">
        <v>547</v>
      </c>
      <c r="G113" s="39"/>
      <c r="H113" s="39"/>
      <c r="I113" s="39"/>
      <c r="J113" s="39"/>
      <c r="K113" s="39"/>
      <c r="L113" s="25">
        <v>193200</v>
      </c>
      <c r="M113" s="25">
        <v>193200</v>
      </c>
      <c r="N113" s="25">
        <v>193200</v>
      </c>
      <c r="O113" s="25">
        <v>193200</v>
      </c>
      <c r="P113" s="25">
        <v>193200</v>
      </c>
      <c r="Q113" s="25">
        <v>193200</v>
      </c>
      <c r="R113" s="25">
        <v>193200</v>
      </c>
      <c r="S113" s="25">
        <v>193200</v>
      </c>
      <c r="T113" s="25">
        <v>193200</v>
      </c>
      <c r="U113" s="25">
        <v>193200</v>
      </c>
      <c r="V113" s="25">
        <v>193200</v>
      </c>
      <c r="W113" s="25">
        <v>193200</v>
      </c>
      <c r="X113" s="25">
        <v>193200</v>
      </c>
      <c r="Y113" s="25">
        <v>193200</v>
      </c>
      <c r="Z113" s="25">
        <v>193200</v>
      </c>
      <c r="AA113" s="25">
        <v>193200</v>
      </c>
      <c r="AB113" s="25">
        <v>193200</v>
      </c>
      <c r="AC113" s="25">
        <v>202860</v>
      </c>
      <c r="AD113" s="25">
        <v>202860</v>
      </c>
      <c r="AE113" s="25">
        <v>202860</v>
      </c>
      <c r="AF113" s="25">
        <v>202860</v>
      </c>
      <c r="AG113" s="25">
        <v>202860</v>
      </c>
    </row>
    <row r="114" spans="1:33" x14ac:dyDescent="0.3">
      <c r="A114" s="40" t="s">
        <v>88</v>
      </c>
      <c r="B114" s="40" t="s">
        <v>290</v>
      </c>
      <c r="C114" s="40" t="s">
        <v>93</v>
      </c>
      <c r="D114" s="40" t="s">
        <v>463</v>
      </c>
      <c r="E114" s="40" t="s">
        <v>291</v>
      </c>
      <c r="F114" s="40" t="s">
        <v>545</v>
      </c>
      <c r="G114" s="41">
        <v>83940</v>
      </c>
      <c r="H114" s="41">
        <v>83940</v>
      </c>
      <c r="I114" s="41">
        <v>83940</v>
      </c>
      <c r="J114" s="41">
        <v>83940</v>
      </c>
      <c r="K114" s="41">
        <v>83940</v>
      </c>
      <c r="L114" s="41">
        <v>83940</v>
      </c>
      <c r="M114" s="41">
        <v>83940</v>
      </c>
      <c r="N114" s="41">
        <v>83940</v>
      </c>
      <c r="O114" s="41">
        <v>83940</v>
      </c>
      <c r="P114" s="41">
        <v>83940</v>
      </c>
      <c r="Q114" s="41">
        <v>97200</v>
      </c>
      <c r="R114" s="41">
        <v>97200</v>
      </c>
      <c r="S114" s="41">
        <v>97200</v>
      </c>
      <c r="T114" s="41">
        <v>97200</v>
      </c>
      <c r="U114" s="41">
        <v>102060</v>
      </c>
      <c r="V114" s="41">
        <v>102060</v>
      </c>
      <c r="W114" s="41">
        <v>102060</v>
      </c>
      <c r="X114" s="41">
        <v>102060</v>
      </c>
      <c r="Y114" s="41">
        <v>102060</v>
      </c>
      <c r="Z114" s="41">
        <v>102060</v>
      </c>
      <c r="AA114" s="41">
        <v>102060</v>
      </c>
      <c r="AB114" s="41">
        <v>102060</v>
      </c>
      <c r="AC114" s="41">
        <v>107160</v>
      </c>
      <c r="AD114" s="41">
        <v>107160</v>
      </c>
      <c r="AE114" s="41">
        <v>107160</v>
      </c>
      <c r="AF114" s="41">
        <v>107160</v>
      </c>
      <c r="AG114" s="41">
        <v>107160</v>
      </c>
    </row>
    <row r="115" spans="1:33" x14ac:dyDescent="0.3">
      <c r="A115" s="21" t="s">
        <v>494</v>
      </c>
      <c r="B115" s="21" t="s">
        <v>495</v>
      </c>
      <c r="C115" s="21" t="s">
        <v>93</v>
      </c>
      <c r="D115" s="21" t="s">
        <v>124</v>
      </c>
      <c r="E115" s="21" t="s">
        <v>125</v>
      </c>
      <c r="F115" s="21" t="s">
        <v>547</v>
      </c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25">
        <v>26881.200000000001</v>
      </c>
      <c r="Z115" s="25">
        <v>26881.200000000001</v>
      </c>
      <c r="AA115" s="25">
        <v>26881.200000000001</v>
      </c>
      <c r="AB115" s="25">
        <v>26881.200000000001</v>
      </c>
      <c r="AC115" s="25">
        <v>26881.200000000001</v>
      </c>
      <c r="AD115" s="25">
        <v>26881.200000000001</v>
      </c>
      <c r="AE115" s="25">
        <v>26881.200000000001</v>
      </c>
      <c r="AF115" s="25">
        <v>26881.200000000001</v>
      </c>
      <c r="AG115" s="25">
        <v>26881.200000000001</v>
      </c>
    </row>
    <row r="116" spans="1:33" x14ac:dyDescent="0.3">
      <c r="A116" s="40" t="s">
        <v>175</v>
      </c>
      <c r="B116" s="40" t="s">
        <v>174</v>
      </c>
      <c r="C116" s="40" t="s">
        <v>93</v>
      </c>
      <c r="D116" s="40" t="s">
        <v>176</v>
      </c>
      <c r="E116" s="40" t="s">
        <v>150</v>
      </c>
      <c r="F116" s="40" t="s">
        <v>546</v>
      </c>
      <c r="G116" s="41">
        <v>113424</v>
      </c>
      <c r="H116" s="41">
        <v>113424</v>
      </c>
      <c r="I116" s="41">
        <v>113424</v>
      </c>
      <c r="J116" s="41">
        <v>113424</v>
      </c>
      <c r="K116" s="41">
        <v>113424</v>
      </c>
      <c r="L116" s="41">
        <v>113424</v>
      </c>
      <c r="M116" s="41">
        <v>113424</v>
      </c>
      <c r="N116" s="41">
        <v>113424</v>
      </c>
      <c r="O116" s="41">
        <v>113424</v>
      </c>
      <c r="P116" s="41">
        <v>113424</v>
      </c>
      <c r="Q116" s="41">
        <v>113424</v>
      </c>
      <c r="R116" s="41">
        <v>113424</v>
      </c>
      <c r="S116" s="41">
        <v>113424</v>
      </c>
      <c r="T116" s="41">
        <v>113424</v>
      </c>
      <c r="U116" s="41">
        <v>119100</v>
      </c>
      <c r="V116" s="41">
        <v>119100</v>
      </c>
      <c r="W116" s="41">
        <v>119100</v>
      </c>
      <c r="X116" s="41">
        <v>119100</v>
      </c>
      <c r="Y116" s="41">
        <v>119100</v>
      </c>
      <c r="Z116" s="41">
        <v>119100</v>
      </c>
      <c r="AA116" s="41">
        <v>119100</v>
      </c>
      <c r="AB116" s="41">
        <v>119100</v>
      </c>
      <c r="AC116" s="41">
        <v>125052</v>
      </c>
      <c r="AD116" s="41">
        <v>125052</v>
      </c>
      <c r="AE116" s="41">
        <v>125052</v>
      </c>
      <c r="AF116" s="41">
        <v>125052</v>
      </c>
      <c r="AG116" s="41">
        <v>125052</v>
      </c>
    </row>
    <row r="117" spans="1:33" x14ac:dyDescent="0.3">
      <c r="A117" s="21" t="s">
        <v>134</v>
      </c>
      <c r="B117" s="21" t="s">
        <v>133</v>
      </c>
      <c r="C117" s="21" t="s">
        <v>43</v>
      </c>
      <c r="D117" s="21" t="s">
        <v>135</v>
      </c>
      <c r="E117" s="21" t="s">
        <v>136</v>
      </c>
      <c r="F117" s="21" t="s">
        <v>546</v>
      </c>
      <c r="G117" s="25">
        <v>192600</v>
      </c>
      <c r="H117" s="25">
        <v>192600</v>
      </c>
      <c r="I117" s="25">
        <v>192600</v>
      </c>
      <c r="J117" s="25">
        <v>192600</v>
      </c>
      <c r="K117" s="25">
        <v>192600</v>
      </c>
      <c r="L117" s="25">
        <v>192600</v>
      </c>
      <c r="M117" s="25">
        <v>192600</v>
      </c>
      <c r="N117" s="25">
        <v>192600</v>
      </c>
      <c r="O117" s="25">
        <v>192600</v>
      </c>
      <c r="P117" s="25">
        <v>192600</v>
      </c>
      <c r="Q117" s="25">
        <v>192600</v>
      </c>
      <c r="R117" s="25">
        <v>192600</v>
      </c>
      <c r="S117" s="25">
        <v>192600</v>
      </c>
      <c r="T117" s="25">
        <v>192600</v>
      </c>
      <c r="U117" s="25">
        <v>202236</v>
      </c>
      <c r="V117" s="25">
        <v>202236</v>
      </c>
      <c r="W117" s="25">
        <v>202236</v>
      </c>
      <c r="X117" s="25">
        <v>202236</v>
      </c>
      <c r="Y117" s="25">
        <v>202236</v>
      </c>
      <c r="Z117" s="25">
        <v>202236</v>
      </c>
      <c r="AA117" s="25">
        <v>202236</v>
      </c>
      <c r="AB117" s="25">
        <v>202236</v>
      </c>
      <c r="AC117" s="25">
        <v>212352</v>
      </c>
      <c r="AD117" s="25">
        <v>212352</v>
      </c>
      <c r="AE117" s="39"/>
      <c r="AF117" s="39"/>
      <c r="AG117" s="39"/>
    </row>
    <row r="118" spans="1:33" x14ac:dyDescent="0.3">
      <c r="A118" s="40" t="s">
        <v>178</v>
      </c>
      <c r="B118" s="40" t="s">
        <v>177</v>
      </c>
      <c r="C118" s="40" t="s">
        <v>93</v>
      </c>
      <c r="D118" s="40" t="s">
        <v>179</v>
      </c>
      <c r="E118" s="40" t="s">
        <v>146</v>
      </c>
      <c r="F118" s="40" t="s">
        <v>546</v>
      </c>
      <c r="G118" s="41">
        <v>112608</v>
      </c>
      <c r="H118" s="41">
        <v>112608</v>
      </c>
      <c r="I118" s="41">
        <v>112608</v>
      </c>
      <c r="J118" s="41">
        <v>112608</v>
      </c>
      <c r="K118" s="41">
        <v>112608</v>
      </c>
      <c r="L118" s="41">
        <v>112608</v>
      </c>
      <c r="M118" s="41">
        <v>112608</v>
      </c>
      <c r="N118" s="41">
        <v>112608</v>
      </c>
      <c r="O118" s="41">
        <v>112608</v>
      </c>
      <c r="P118" s="41">
        <v>112608</v>
      </c>
      <c r="Q118" s="41">
        <v>112608</v>
      </c>
      <c r="R118" s="41">
        <v>112608</v>
      </c>
      <c r="S118" s="41">
        <v>112608</v>
      </c>
      <c r="T118" s="41">
        <v>112608</v>
      </c>
      <c r="U118" s="41">
        <v>118236</v>
      </c>
      <c r="V118" s="41">
        <v>118236</v>
      </c>
      <c r="W118" s="41">
        <v>118236</v>
      </c>
      <c r="X118" s="41">
        <v>118236</v>
      </c>
      <c r="Y118" s="41">
        <v>118236</v>
      </c>
      <c r="Z118" s="41">
        <v>118236</v>
      </c>
      <c r="AA118" s="41">
        <v>118236</v>
      </c>
      <c r="AB118" s="41">
        <v>118236</v>
      </c>
      <c r="AC118" s="41">
        <v>124152</v>
      </c>
      <c r="AD118" s="41">
        <v>124152</v>
      </c>
      <c r="AE118" s="41">
        <v>124152</v>
      </c>
      <c r="AF118" s="41">
        <v>139776</v>
      </c>
      <c r="AG118" s="41">
        <v>139776</v>
      </c>
    </row>
    <row r="119" spans="1:33" x14ac:dyDescent="0.3">
      <c r="A119" s="21" t="s">
        <v>236</v>
      </c>
      <c r="B119" s="21" t="s">
        <v>235</v>
      </c>
      <c r="C119" s="21" t="s">
        <v>43</v>
      </c>
      <c r="D119" s="21" t="s">
        <v>237</v>
      </c>
      <c r="E119" s="21" t="s">
        <v>234</v>
      </c>
      <c r="F119" s="21" t="s">
        <v>549</v>
      </c>
      <c r="G119" s="25">
        <v>153744</v>
      </c>
      <c r="H119" s="25">
        <v>153744</v>
      </c>
      <c r="I119" s="25">
        <v>153744</v>
      </c>
      <c r="J119" s="25">
        <v>153744</v>
      </c>
      <c r="K119" s="25">
        <v>153744</v>
      </c>
      <c r="L119" s="25">
        <v>153744</v>
      </c>
      <c r="M119" s="25">
        <v>153744</v>
      </c>
      <c r="N119" s="25">
        <v>153744</v>
      </c>
      <c r="O119" s="25">
        <v>153744</v>
      </c>
      <c r="P119" s="25">
        <v>153744</v>
      </c>
      <c r="Q119" s="25">
        <v>153744</v>
      </c>
      <c r="R119" s="25">
        <v>153744</v>
      </c>
      <c r="S119" s="25">
        <v>153744</v>
      </c>
      <c r="T119" s="25">
        <v>153744</v>
      </c>
      <c r="U119" s="25">
        <v>161436</v>
      </c>
      <c r="V119" s="25">
        <v>161436</v>
      </c>
      <c r="W119" s="25">
        <v>161436</v>
      </c>
      <c r="X119" s="25">
        <v>161436</v>
      </c>
      <c r="Y119" s="25">
        <v>161436</v>
      </c>
      <c r="Z119" s="25">
        <v>161436</v>
      </c>
      <c r="AA119" s="25">
        <v>161436</v>
      </c>
      <c r="AB119" s="25">
        <v>161436</v>
      </c>
      <c r="AC119" s="25">
        <v>169512</v>
      </c>
      <c r="AD119" s="25">
        <v>169512</v>
      </c>
      <c r="AE119" s="25">
        <v>169512</v>
      </c>
      <c r="AF119" s="25">
        <v>169512</v>
      </c>
      <c r="AG119" s="25">
        <v>169512</v>
      </c>
    </row>
    <row r="120" spans="1:33" x14ac:dyDescent="0.3">
      <c r="A120" s="40" t="s">
        <v>283</v>
      </c>
      <c r="B120" s="40" t="s">
        <v>282</v>
      </c>
      <c r="C120" s="40" t="s">
        <v>93</v>
      </c>
      <c r="D120" s="40" t="s">
        <v>428</v>
      </c>
      <c r="E120" s="40" t="s">
        <v>440</v>
      </c>
      <c r="F120" s="40" t="s">
        <v>545</v>
      </c>
      <c r="G120" s="41">
        <v>85008</v>
      </c>
      <c r="H120" s="41">
        <v>85008</v>
      </c>
      <c r="I120" s="41">
        <v>85008</v>
      </c>
      <c r="J120" s="41">
        <v>85008</v>
      </c>
      <c r="K120" s="41">
        <v>85008</v>
      </c>
      <c r="L120" s="41">
        <v>85008</v>
      </c>
      <c r="M120" s="41">
        <v>85008</v>
      </c>
      <c r="N120" s="41">
        <v>85008</v>
      </c>
      <c r="O120" s="41">
        <v>85008</v>
      </c>
      <c r="P120" s="41">
        <v>85008</v>
      </c>
      <c r="Q120" s="41">
        <v>100008</v>
      </c>
      <c r="R120" s="41">
        <v>110016</v>
      </c>
      <c r="S120" s="41">
        <v>110016</v>
      </c>
      <c r="T120" s="41">
        <v>110016</v>
      </c>
      <c r="U120" s="41">
        <v>115512</v>
      </c>
      <c r="V120" s="41">
        <v>105012</v>
      </c>
      <c r="W120" s="41">
        <v>105012</v>
      </c>
      <c r="X120" s="41">
        <v>105012</v>
      </c>
      <c r="Y120" s="41">
        <v>105012</v>
      </c>
      <c r="Z120" s="41">
        <v>105012</v>
      </c>
      <c r="AA120" s="41">
        <v>105012</v>
      </c>
      <c r="AB120" s="41">
        <v>105012</v>
      </c>
      <c r="AC120" s="39"/>
      <c r="AD120" s="39"/>
      <c r="AE120" s="39"/>
      <c r="AF120" s="39"/>
      <c r="AG120" s="39"/>
    </row>
    <row r="121" spans="1:33" x14ac:dyDescent="0.3">
      <c r="A121" s="21" t="s">
        <v>663</v>
      </c>
      <c r="B121" s="21" t="s">
        <v>662</v>
      </c>
      <c r="C121" s="21" t="s">
        <v>7</v>
      </c>
      <c r="D121" s="21" t="s">
        <v>664</v>
      </c>
      <c r="E121" s="21" t="s">
        <v>146</v>
      </c>
      <c r="F121" s="21" t="s">
        <v>132</v>
      </c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25">
        <v>210000</v>
      </c>
    </row>
    <row r="122" spans="1:33" x14ac:dyDescent="0.3">
      <c r="A122" s="40" t="s">
        <v>451</v>
      </c>
      <c r="B122" s="40" t="s">
        <v>452</v>
      </c>
      <c r="C122" s="40" t="s">
        <v>43</v>
      </c>
      <c r="D122" s="40" t="s">
        <v>426</v>
      </c>
      <c r="E122" s="40" t="s">
        <v>443</v>
      </c>
      <c r="F122" s="40" t="s">
        <v>545</v>
      </c>
      <c r="G122" s="39"/>
      <c r="H122" s="39"/>
      <c r="I122" s="39"/>
      <c r="J122" s="39"/>
      <c r="K122" s="39"/>
      <c r="L122" s="39"/>
      <c r="M122" s="41">
        <v>160392</v>
      </c>
      <c r="N122" s="41">
        <v>160392</v>
      </c>
      <c r="O122" s="41">
        <v>160392</v>
      </c>
      <c r="P122" s="41">
        <v>160392</v>
      </c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</row>
    <row r="123" spans="1:33" x14ac:dyDescent="0.3">
      <c r="A123" s="21" t="s">
        <v>42</v>
      </c>
      <c r="B123" s="21" t="s">
        <v>41</v>
      </c>
      <c r="C123" s="21" t="s">
        <v>43</v>
      </c>
      <c r="D123" s="21" t="s">
        <v>44</v>
      </c>
      <c r="E123" s="21" t="s">
        <v>45</v>
      </c>
      <c r="F123" s="21" t="s">
        <v>547</v>
      </c>
      <c r="G123" s="25">
        <v>172500</v>
      </c>
      <c r="H123" s="25">
        <v>172500</v>
      </c>
      <c r="I123" s="25">
        <v>172500</v>
      </c>
      <c r="J123" s="25">
        <v>172500</v>
      </c>
      <c r="K123" s="25">
        <v>172500</v>
      </c>
      <c r="L123" s="25">
        <v>172500</v>
      </c>
      <c r="M123" s="25">
        <v>172500</v>
      </c>
      <c r="N123" s="25">
        <v>172500</v>
      </c>
      <c r="O123" s="25">
        <v>172500</v>
      </c>
      <c r="P123" s="25">
        <v>172500</v>
      </c>
      <c r="Q123" s="25">
        <v>172500</v>
      </c>
      <c r="R123" s="25">
        <v>172500</v>
      </c>
      <c r="S123" s="25">
        <v>172500</v>
      </c>
      <c r="T123" s="25">
        <v>172500</v>
      </c>
      <c r="U123" s="25">
        <v>181128</v>
      </c>
      <c r="V123" s="25">
        <v>181128</v>
      </c>
      <c r="W123" s="25">
        <v>181128</v>
      </c>
      <c r="X123" s="25">
        <v>181128</v>
      </c>
      <c r="Y123" s="25">
        <v>181128</v>
      </c>
      <c r="Z123" s="25">
        <v>181128</v>
      </c>
      <c r="AA123" s="25">
        <v>181128</v>
      </c>
      <c r="AB123" s="25">
        <v>181128</v>
      </c>
      <c r="AC123" s="25">
        <v>190188</v>
      </c>
      <c r="AD123" s="25">
        <v>190188</v>
      </c>
      <c r="AE123" s="25">
        <v>190188</v>
      </c>
      <c r="AF123" s="25">
        <v>190188</v>
      </c>
      <c r="AG123" s="25">
        <v>190188</v>
      </c>
    </row>
    <row r="124" spans="1:33" x14ac:dyDescent="0.3">
      <c r="A124" s="40" t="s">
        <v>29</v>
      </c>
      <c r="B124" s="40" t="s">
        <v>28</v>
      </c>
      <c r="C124" s="40" t="s">
        <v>7</v>
      </c>
      <c r="D124" s="40" t="s">
        <v>30</v>
      </c>
      <c r="E124" s="40" t="s">
        <v>31</v>
      </c>
      <c r="F124" s="40" t="s">
        <v>547</v>
      </c>
      <c r="G124" s="39"/>
      <c r="H124" s="39"/>
      <c r="I124" s="39"/>
      <c r="J124" s="39"/>
      <c r="K124" s="39"/>
      <c r="L124" s="41">
        <v>194832</v>
      </c>
      <c r="M124" s="41">
        <v>194832</v>
      </c>
      <c r="N124" s="41">
        <v>194832</v>
      </c>
      <c r="O124" s="41">
        <v>194832</v>
      </c>
      <c r="P124" s="41">
        <v>194832</v>
      </c>
      <c r="Q124" s="41">
        <v>194832</v>
      </c>
      <c r="R124" s="41">
        <v>194832</v>
      </c>
      <c r="S124" s="41">
        <v>194832</v>
      </c>
      <c r="T124" s="41">
        <v>194832</v>
      </c>
      <c r="U124" s="41">
        <v>194832</v>
      </c>
      <c r="V124" s="41">
        <v>194832</v>
      </c>
      <c r="W124" s="41">
        <v>194832</v>
      </c>
      <c r="X124" s="41">
        <v>194832</v>
      </c>
      <c r="Y124" s="41">
        <v>194832</v>
      </c>
      <c r="Z124" s="41">
        <v>194832</v>
      </c>
      <c r="AA124" s="41">
        <v>194832</v>
      </c>
      <c r="AB124" s="41">
        <v>194832</v>
      </c>
      <c r="AC124" s="41">
        <v>214800</v>
      </c>
      <c r="AD124" s="41">
        <v>214800</v>
      </c>
      <c r="AE124" s="41">
        <v>214800</v>
      </c>
      <c r="AF124" s="41">
        <v>214800</v>
      </c>
      <c r="AG124" s="41">
        <v>214800</v>
      </c>
    </row>
    <row r="125" spans="1:33" x14ac:dyDescent="0.3">
      <c r="A125" s="21" t="s">
        <v>47</v>
      </c>
      <c r="B125" s="21" t="s">
        <v>46</v>
      </c>
      <c r="C125" s="21" t="s">
        <v>43</v>
      </c>
      <c r="D125" s="21" t="s">
        <v>48</v>
      </c>
      <c r="E125" s="21" t="s">
        <v>17</v>
      </c>
      <c r="F125" s="21" t="s">
        <v>547</v>
      </c>
      <c r="G125" s="25">
        <v>152328</v>
      </c>
      <c r="H125" s="25">
        <v>152328</v>
      </c>
      <c r="I125" s="25">
        <v>152328</v>
      </c>
      <c r="J125" s="25">
        <v>152328</v>
      </c>
      <c r="K125" s="25">
        <v>152328</v>
      </c>
      <c r="L125" s="25">
        <v>152328</v>
      </c>
      <c r="M125" s="25">
        <v>152328</v>
      </c>
      <c r="N125" s="25">
        <v>152328</v>
      </c>
      <c r="O125" s="25">
        <v>152328</v>
      </c>
      <c r="P125" s="25">
        <v>152328</v>
      </c>
      <c r="Q125" s="25">
        <v>152328</v>
      </c>
      <c r="R125" s="25">
        <v>152328</v>
      </c>
      <c r="S125" s="25">
        <v>152328</v>
      </c>
      <c r="T125" s="25">
        <v>152328</v>
      </c>
      <c r="U125" s="25">
        <v>159948</v>
      </c>
      <c r="V125" s="25">
        <v>159948</v>
      </c>
      <c r="W125" s="25">
        <v>159948</v>
      </c>
      <c r="X125" s="25">
        <v>159948</v>
      </c>
      <c r="Y125" s="25">
        <v>159948</v>
      </c>
      <c r="Z125" s="25">
        <v>159948</v>
      </c>
      <c r="AA125" s="25">
        <v>159948</v>
      </c>
      <c r="AB125" s="25">
        <v>159948</v>
      </c>
      <c r="AC125" s="25">
        <v>167940</v>
      </c>
      <c r="AD125" s="25">
        <v>167940</v>
      </c>
      <c r="AE125" s="25">
        <v>83970</v>
      </c>
      <c r="AF125" s="25">
        <v>83970</v>
      </c>
      <c r="AG125" s="25">
        <v>83970</v>
      </c>
    </row>
    <row r="126" spans="1:33" x14ac:dyDescent="0.3">
      <c r="A126" s="40" t="s">
        <v>121</v>
      </c>
      <c r="B126" s="40" t="s">
        <v>120</v>
      </c>
      <c r="C126" s="40" t="s">
        <v>93</v>
      </c>
      <c r="D126" s="40" t="s">
        <v>456</v>
      </c>
      <c r="E126" s="40" t="s">
        <v>123</v>
      </c>
      <c r="F126" s="40" t="s">
        <v>547</v>
      </c>
      <c r="G126" s="39"/>
      <c r="H126" s="39"/>
      <c r="I126" s="39"/>
      <c r="J126" s="39"/>
      <c r="K126" s="39"/>
      <c r="L126" s="39"/>
      <c r="M126" s="39"/>
      <c r="N126" s="41">
        <v>75000</v>
      </c>
      <c r="O126" s="41">
        <v>75000</v>
      </c>
      <c r="P126" s="41">
        <v>75000</v>
      </c>
      <c r="Q126" s="41">
        <v>75000</v>
      </c>
      <c r="R126" s="41">
        <v>95460</v>
      </c>
      <c r="S126" s="41">
        <v>95460</v>
      </c>
      <c r="T126" s="41">
        <v>95460</v>
      </c>
      <c r="U126" s="41">
        <v>95460</v>
      </c>
      <c r="V126" s="41">
        <v>95460</v>
      </c>
      <c r="W126" s="41">
        <v>95460</v>
      </c>
      <c r="X126" s="41">
        <v>95460</v>
      </c>
      <c r="Y126" s="41">
        <v>47730</v>
      </c>
      <c r="Z126" s="41">
        <v>47730</v>
      </c>
      <c r="AA126" s="41">
        <v>47730</v>
      </c>
      <c r="AB126" s="41">
        <v>47730</v>
      </c>
      <c r="AC126" s="41">
        <v>50118</v>
      </c>
      <c r="AD126" s="41">
        <v>50118</v>
      </c>
      <c r="AE126" s="41">
        <v>75177</v>
      </c>
      <c r="AF126" s="41">
        <v>75177</v>
      </c>
      <c r="AG126" s="41">
        <v>75177</v>
      </c>
    </row>
    <row r="127" spans="1:33" x14ac:dyDescent="0.3">
      <c r="A127" s="21" t="s">
        <v>226</v>
      </c>
      <c r="B127" s="21" t="s">
        <v>225</v>
      </c>
      <c r="C127" s="21" t="s">
        <v>66</v>
      </c>
      <c r="D127" s="21" t="s">
        <v>227</v>
      </c>
      <c r="E127" s="21" t="s">
        <v>219</v>
      </c>
      <c r="F127" s="21" t="s">
        <v>219</v>
      </c>
      <c r="G127" s="25">
        <v>110376</v>
      </c>
      <c r="H127" s="25">
        <v>110376</v>
      </c>
      <c r="I127" s="25">
        <v>110376</v>
      </c>
      <c r="J127" s="25">
        <v>110376</v>
      </c>
      <c r="K127" s="25">
        <v>110376</v>
      </c>
      <c r="L127" s="25">
        <v>110376</v>
      </c>
      <c r="M127" s="25">
        <v>110376</v>
      </c>
      <c r="N127" s="25">
        <v>110376</v>
      </c>
      <c r="O127" s="25">
        <v>110376</v>
      </c>
      <c r="P127" s="25">
        <v>110376</v>
      </c>
      <c r="Q127" s="25">
        <v>110376</v>
      </c>
      <c r="R127" s="25">
        <v>110376</v>
      </c>
      <c r="S127" s="25">
        <v>110376</v>
      </c>
      <c r="T127" s="25">
        <v>110376</v>
      </c>
      <c r="U127" s="25">
        <v>115896</v>
      </c>
      <c r="V127" s="25">
        <v>115896</v>
      </c>
      <c r="W127" s="25">
        <v>115896</v>
      </c>
      <c r="X127" s="25">
        <v>115896</v>
      </c>
      <c r="Y127" s="25">
        <v>115896</v>
      </c>
      <c r="Z127" s="25">
        <v>115896</v>
      </c>
      <c r="AA127" s="25">
        <v>115896</v>
      </c>
      <c r="AB127" s="25">
        <v>115896</v>
      </c>
      <c r="AC127" s="25">
        <v>121692</v>
      </c>
      <c r="AD127" s="25">
        <v>121692</v>
      </c>
      <c r="AE127" s="39"/>
      <c r="AF127" s="39"/>
      <c r="AG127" s="39"/>
    </row>
    <row r="128" spans="1:33" x14ac:dyDescent="0.3">
      <c r="A128" s="40" t="s">
        <v>214</v>
      </c>
      <c r="B128" s="40" t="s">
        <v>389</v>
      </c>
      <c r="C128" s="40" t="s">
        <v>66</v>
      </c>
      <c r="D128" s="40" t="s">
        <v>163</v>
      </c>
      <c r="E128" s="40" t="s">
        <v>143</v>
      </c>
      <c r="F128" s="40" t="s">
        <v>546</v>
      </c>
      <c r="G128" s="41">
        <v>108612</v>
      </c>
      <c r="H128" s="41">
        <v>108612</v>
      </c>
      <c r="I128" s="41">
        <v>108612</v>
      </c>
      <c r="J128" s="41">
        <v>108612</v>
      </c>
      <c r="K128" s="41">
        <v>108612</v>
      </c>
      <c r="L128" s="41">
        <v>108612</v>
      </c>
      <c r="M128" s="41">
        <v>108612</v>
      </c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</row>
    <row r="129" spans="1:33" x14ac:dyDescent="0.3">
      <c r="A129" s="21" t="s">
        <v>78</v>
      </c>
      <c r="B129" s="21" t="s">
        <v>257</v>
      </c>
      <c r="C129" s="21" t="s">
        <v>43</v>
      </c>
      <c r="D129" s="21" t="s">
        <v>464</v>
      </c>
      <c r="E129" s="21" t="s">
        <v>465</v>
      </c>
      <c r="F129" s="21" t="s">
        <v>545</v>
      </c>
      <c r="G129" s="25">
        <v>130944</v>
      </c>
      <c r="H129" s="25">
        <v>130944</v>
      </c>
      <c r="I129" s="25">
        <v>130944</v>
      </c>
      <c r="J129" s="25">
        <v>130944</v>
      </c>
      <c r="K129" s="25">
        <v>130944</v>
      </c>
      <c r="L129" s="25">
        <v>130944</v>
      </c>
      <c r="M129" s="25">
        <v>130944</v>
      </c>
      <c r="N129" s="25">
        <v>130944</v>
      </c>
      <c r="O129" s="25">
        <v>130944</v>
      </c>
      <c r="P129" s="25">
        <v>130944</v>
      </c>
      <c r="Q129" s="25">
        <v>150000</v>
      </c>
      <c r="R129" s="25">
        <v>150000</v>
      </c>
      <c r="S129" s="25">
        <v>150000</v>
      </c>
      <c r="T129" s="25">
        <v>150000</v>
      </c>
      <c r="U129" s="25">
        <v>157500</v>
      </c>
      <c r="V129" s="25">
        <v>157500</v>
      </c>
      <c r="W129" s="25">
        <v>157500</v>
      </c>
      <c r="X129" s="25">
        <v>157500</v>
      </c>
      <c r="Y129" s="25">
        <v>160392</v>
      </c>
      <c r="Z129" s="25">
        <v>160392</v>
      </c>
      <c r="AA129" s="25">
        <v>160392</v>
      </c>
      <c r="AB129" s="25">
        <v>160392</v>
      </c>
      <c r="AC129" s="25">
        <v>168408</v>
      </c>
      <c r="AD129" s="25">
        <v>168408</v>
      </c>
      <c r="AE129" s="25">
        <v>168408</v>
      </c>
      <c r="AF129" s="25">
        <v>168408</v>
      </c>
      <c r="AG129" s="25">
        <v>168408</v>
      </c>
    </row>
    <row r="130" spans="1:33" x14ac:dyDescent="0.3">
      <c r="A130" s="40" t="s">
        <v>390</v>
      </c>
      <c r="B130" s="40" t="s">
        <v>391</v>
      </c>
      <c r="C130" s="40" t="s">
        <v>43</v>
      </c>
      <c r="D130" s="40" t="s">
        <v>429</v>
      </c>
      <c r="E130" s="40" t="s">
        <v>161</v>
      </c>
      <c r="F130" s="40" t="s">
        <v>546</v>
      </c>
      <c r="G130" s="41">
        <v>139092</v>
      </c>
      <c r="H130" s="41">
        <v>139092</v>
      </c>
      <c r="I130" s="41">
        <v>139092</v>
      </c>
      <c r="J130" s="41">
        <v>139092</v>
      </c>
      <c r="K130" s="41">
        <v>139092</v>
      </c>
      <c r="L130" s="41">
        <v>139092</v>
      </c>
      <c r="M130" s="41">
        <v>139092</v>
      </c>
      <c r="N130" s="41">
        <v>139092</v>
      </c>
      <c r="O130" s="41">
        <v>139092</v>
      </c>
      <c r="P130" s="41">
        <v>139092</v>
      </c>
      <c r="Q130" s="41">
        <v>139092</v>
      </c>
      <c r="R130" s="41">
        <v>139092</v>
      </c>
      <c r="S130" s="41">
        <v>139092</v>
      </c>
      <c r="T130" s="41">
        <v>139092</v>
      </c>
      <c r="U130" s="41">
        <v>146052</v>
      </c>
      <c r="V130" s="41">
        <v>146052</v>
      </c>
      <c r="W130" s="41">
        <v>146052</v>
      </c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</row>
    <row r="131" spans="1:33" x14ac:dyDescent="0.3">
      <c r="A131" s="21" t="s">
        <v>100</v>
      </c>
      <c r="B131" s="21" t="s">
        <v>99</v>
      </c>
      <c r="C131" s="21" t="s">
        <v>93</v>
      </c>
      <c r="D131" s="21" t="s">
        <v>101</v>
      </c>
      <c r="E131" s="21" t="s">
        <v>70</v>
      </c>
      <c r="F131" s="21" t="s">
        <v>547</v>
      </c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25">
        <v>78000</v>
      </c>
      <c r="U131" s="25">
        <v>78000</v>
      </c>
      <c r="V131" s="25">
        <v>78000</v>
      </c>
      <c r="W131" s="25">
        <v>81900</v>
      </c>
      <c r="X131" s="25">
        <v>81900</v>
      </c>
      <c r="Y131" s="25">
        <v>81900</v>
      </c>
      <c r="Z131" s="25">
        <v>81900</v>
      </c>
      <c r="AA131" s="25">
        <v>81900</v>
      </c>
      <c r="AB131" s="25">
        <v>81900</v>
      </c>
      <c r="AC131" s="25">
        <v>85992</v>
      </c>
      <c r="AD131" s="25">
        <v>85992</v>
      </c>
      <c r="AE131" s="25">
        <v>85992</v>
      </c>
      <c r="AF131" s="25">
        <v>85992</v>
      </c>
      <c r="AG131" s="25">
        <v>85992</v>
      </c>
    </row>
    <row r="132" spans="1:33" x14ac:dyDescent="0.3">
      <c r="A132" s="40" t="s">
        <v>63</v>
      </c>
      <c r="B132" s="40" t="s">
        <v>62</v>
      </c>
      <c r="C132" s="40" t="s">
        <v>66</v>
      </c>
      <c r="D132" s="40" t="s">
        <v>430</v>
      </c>
      <c r="E132" s="40" t="s">
        <v>438</v>
      </c>
      <c r="F132" s="40" t="s">
        <v>547</v>
      </c>
      <c r="G132" s="41">
        <v>94512</v>
      </c>
      <c r="H132" s="41">
        <v>94512</v>
      </c>
      <c r="I132" s="41">
        <v>94512</v>
      </c>
      <c r="J132" s="41">
        <v>101688</v>
      </c>
      <c r="K132" s="41">
        <v>101688</v>
      </c>
      <c r="L132" s="41">
        <v>101688</v>
      </c>
      <c r="M132" s="41">
        <v>101688</v>
      </c>
      <c r="N132" s="41">
        <v>134904</v>
      </c>
      <c r="O132" s="41">
        <v>134904</v>
      </c>
      <c r="P132" s="41">
        <v>134904</v>
      </c>
      <c r="Q132" s="41">
        <v>134904</v>
      </c>
      <c r="R132" s="41">
        <v>134904</v>
      </c>
      <c r="S132" s="41">
        <v>134904</v>
      </c>
      <c r="T132" s="41">
        <v>134904</v>
      </c>
      <c r="U132" s="41">
        <v>141648</v>
      </c>
      <c r="V132" s="41">
        <v>141648</v>
      </c>
      <c r="W132" s="41">
        <v>141648</v>
      </c>
      <c r="X132" s="41">
        <v>141648</v>
      </c>
      <c r="Y132" s="41">
        <v>141648</v>
      </c>
      <c r="Z132" s="41">
        <v>141648</v>
      </c>
      <c r="AA132" s="41">
        <v>141648</v>
      </c>
      <c r="AB132" s="41">
        <v>141648</v>
      </c>
      <c r="AC132" s="41">
        <v>148728</v>
      </c>
      <c r="AD132" s="41">
        <v>148728</v>
      </c>
      <c r="AE132" s="41">
        <v>148728</v>
      </c>
      <c r="AF132" s="41">
        <v>148728</v>
      </c>
      <c r="AG132" s="41">
        <v>148728</v>
      </c>
    </row>
    <row r="133" spans="1:33" x14ac:dyDescent="0.3">
      <c r="A133" s="21" t="s">
        <v>392</v>
      </c>
      <c r="B133" s="21" t="s">
        <v>393</v>
      </c>
      <c r="C133" s="21" t="s">
        <v>66</v>
      </c>
      <c r="D133" s="21" t="s">
        <v>431</v>
      </c>
      <c r="E133" s="21" t="s">
        <v>139</v>
      </c>
      <c r="F133" s="21" t="s">
        <v>546</v>
      </c>
      <c r="G133" s="25">
        <v>133380</v>
      </c>
      <c r="H133" s="25">
        <v>133380</v>
      </c>
      <c r="I133" s="25">
        <v>133380</v>
      </c>
      <c r="J133" s="25">
        <v>133380</v>
      </c>
      <c r="K133" s="25">
        <v>133380</v>
      </c>
      <c r="L133" s="25">
        <v>133380</v>
      </c>
      <c r="M133" s="25">
        <v>133380</v>
      </c>
      <c r="N133" s="25">
        <v>133380</v>
      </c>
      <c r="O133" s="25">
        <v>133380</v>
      </c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</row>
    <row r="134" spans="1:33" x14ac:dyDescent="0.3">
      <c r="A134" s="40" t="s">
        <v>229</v>
      </c>
      <c r="B134" s="40" t="s">
        <v>228</v>
      </c>
      <c r="C134" s="40" t="s">
        <v>66</v>
      </c>
      <c r="D134" s="40" t="s">
        <v>230</v>
      </c>
      <c r="E134" s="40" t="s">
        <v>219</v>
      </c>
      <c r="F134" s="40" t="s">
        <v>219</v>
      </c>
      <c r="G134" s="41">
        <v>101652</v>
      </c>
      <c r="H134" s="41">
        <v>101652</v>
      </c>
      <c r="I134" s="41">
        <v>101652</v>
      </c>
      <c r="J134" s="41">
        <v>101652</v>
      </c>
      <c r="K134" s="41">
        <v>101652</v>
      </c>
      <c r="L134" s="41">
        <v>101652</v>
      </c>
      <c r="M134" s="41">
        <v>101652</v>
      </c>
      <c r="N134" s="41">
        <v>110376</v>
      </c>
      <c r="O134" s="41">
        <v>110376</v>
      </c>
      <c r="P134" s="41">
        <v>110376</v>
      </c>
      <c r="Q134" s="41">
        <v>110376</v>
      </c>
      <c r="R134" s="41">
        <v>110376</v>
      </c>
      <c r="S134" s="41">
        <v>110376</v>
      </c>
      <c r="T134" s="41">
        <v>110376</v>
      </c>
      <c r="U134" s="41">
        <v>115896</v>
      </c>
      <c r="V134" s="41">
        <v>115896</v>
      </c>
      <c r="W134" s="41">
        <v>115896</v>
      </c>
      <c r="X134" s="41">
        <v>115896</v>
      </c>
      <c r="Y134" s="41">
        <v>115896</v>
      </c>
      <c r="Z134" s="41">
        <v>115896</v>
      </c>
      <c r="AA134" s="41">
        <v>115896</v>
      </c>
      <c r="AB134" s="41">
        <v>115896</v>
      </c>
      <c r="AC134" s="41">
        <v>121692</v>
      </c>
      <c r="AD134" s="41">
        <v>121692</v>
      </c>
      <c r="AE134" s="41">
        <v>121692</v>
      </c>
      <c r="AF134" s="41">
        <v>121692</v>
      </c>
      <c r="AG134" s="41">
        <v>121692</v>
      </c>
    </row>
    <row r="135" spans="1:33" x14ac:dyDescent="0.3">
      <c r="A135" s="21" t="s">
        <v>92</v>
      </c>
      <c r="B135" s="21" t="s">
        <v>91</v>
      </c>
      <c r="C135" s="21" t="s">
        <v>93</v>
      </c>
      <c r="D135" s="21" t="s">
        <v>94</v>
      </c>
      <c r="E135" s="21" t="s">
        <v>95</v>
      </c>
      <c r="F135" s="21" t="s">
        <v>547</v>
      </c>
      <c r="G135" s="25">
        <v>79356</v>
      </c>
      <c r="H135" s="25">
        <v>79356</v>
      </c>
      <c r="I135" s="25">
        <v>79356</v>
      </c>
      <c r="J135" s="25">
        <v>79356</v>
      </c>
      <c r="K135" s="25">
        <v>79356</v>
      </c>
      <c r="L135" s="25">
        <v>79356</v>
      </c>
      <c r="M135" s="25">
        <v>79356</v>
      </c>
      <c r="N135" s="25">
        <v>79356</v>
      </c>
      <c r="O135" s="25">
        <v>79356</v>
      </c>
      <c r="P135" s="25">
        <v>79356</v>
      </c>
      <c r="Q135" s="25">
        <v>79356</v>
      </c>
      <c r="R135" s="25">
        <v>79356</v>
      </c>
      <c r="S135" s="25">
        <v>79356</v>
      </c>
      <c r="T135" s="25">
        <v>79356</v>
      </c>
      <c r="U135" s="25">
        <v>83328</v>
      </c>
      <c r="V135" s="25">
        <v>83328</v>
      </c>
      <c r="W135" s="25">
        <v>83328</v>
      </c>
      <c r="X135" s="25">
        <v>83328</v>
      </c>
      <c r="Y135" s="25">
        <v>83328</v>
      </c>
      <c r="Z135" s="25">
        <v>83328</v>
      </c>
      <c r="AA135" s="25">
        <v>83328</v>
      </c>
      <c r="AB135" s="25">
        <v>83328</v>
      </c>
      <c r="AC135" s="25">
        <v>87492</v>
      </c>
      <c r="AD135" s="25">
        <v>87492</v>
      </c>
      <c r="AE135" s="25">
        <v>87492</v>
      </c>
      <c r="AF135" s="25">
        <v>87492</v>
      </c>
      <c r="AG135" s="25">
        <v>87492</v>
      </c>
    </row>
    <row r="136" spans="1:33" x14ac:dyDescent="0.3">
      <c r="A136" s="40" t="s">
        <v>145</v>
      </c>
      <c r="B136" s="40" t="s">
        <v>144</v>
      </c>
      <c r="C136" s="40" t="s">
        <v>462</v>
      </c>
      <c r="D136" s="40" t="s">
        <v>511</v>
      </c>
      <c r="E136" s="40" t="s">
        <v>146</v>
      </c>
      <c r="F136" s="40" t="s">
        <v>546</v>
      </c>
      <c r="G136" s="39"/>
      <c r="H136" s="39"/>
      <c r="I136" s="39"/>
      <c r="J136" s="39"/>
      <c r="K136" s="39"/>
      <c r="L136" s="39"/>
      <c r="M136" s="39"/>
      <c r="N136" s="41">
        <v>154464</v>
      </c>
      <c r="O136" s="41">
        <v>154464</v>
      </c>
      <c r="P136" s="41">
        <v>154464</v>
      </c>
      <c r="Q136" s="41">
        <v>154464</v>
      </c>
      <c r="R136" s="41">
        <v>157332</v>
      </c>
      <c r="S136" s="41">
        <v>157332</v>
      </c>
      <c r="T136" s="41">
        <v>157332</v>
      </c>
      <c r="U136" s="41">
        <v>157332</v>
      </c>
      <c r="V136" s="41">
        <v>157332</v>
      </c>
      <c r="W136" s="41">
        <v>157332</v>
      </c>
      <c r="X136" s="41">
        <v>157332</v>
      </c>
      <c r="Y136" s="41">
        <v>157332</v>
      </c>
      <c r="Z136" s="41">
        <v>157332</v>
      </c>
      <c r="AA136" s="41">
        <v>180000</v>
      </c>
      <c r="AB136" s="41">
        <v>180000</v>
      </c>
      <c r="AC136" s="41">
        <v>189000</v>
      </c>
      <c r="AD136" s="41">
        <v>189000</v>
      </c>
      <c r="AE136" s="41">
        <v>189000</v>
      </c>
      <c r="AF136" s="41">
        <v>189000</v>
      </c>
      <c r="AG136" s="41">
        <v>189000</v>
      </c>
    </row>
    <row r="137" spans="1:33" x14ac:dyDescent="0.3">
      <c r="A137" s="21" t="s">
        <v>239</v>
      </c>
      <c r="B137" s="21" t="s">
        <v>238</v>
      </c>
      <c r="C137" s="21" t="s">
        <v>66</v>
      </c>
      <c r="D137" s="21" t="s">
        <v>240</v>
      </c>
      <c r="E137" s="21" t="s">
        <v>437</v>
      </c>
      <c r="F137" s="21" t="s">
        <v>548</v>
      </c>
      <c r="G137" s="25">
        <v>95412</v>
      </c>
      <c r="H137" s="25">
        <v>95412</v>
      </c>
      <c r="I137" s="25">
        <v>95412</v>
      </c>
      <c r="J137" s="25">
        <v>100416</v>
      </c>
      <c r="K137" s="25">
        <v>100416</v>
      </c>
      <c r="L137" s="25">
        <v>100416</v>
      </c>
      <c r="M137" s="25">
        <v>100416</v>
      </c>
      <c r="N137" s="25">
        <v>100416</v>
      </c>
      <c r="O137" s="25">
        <v>100416</v>
      </c>
      <c r="P137" s="25">
        <v>100416</v>
      </c>
      <c r="Q137" s="25">
        <v>100416</v>
      </c>
      <c r="R137" s="25">
        <v>100416</v>
      </c>
      <c r="S137" s="25">
        <v>100416</v>
      </c>
      <c r="T137" s="25">
        <v>100416</v>
      </c>
      <c r="U137" s="25">
        <v>105432</v>
      </c>
      <c r="V137" s="25">
        <v>105432</v>
      </c>
      <c r="W137" s="25">
        <v>105432</v>
      </c>
      <c r="X137" s="25">
        <v>105432</v>
      </c>
      <c r="Y137" s="25">
        <v>105432</v>
      </c>
      <c r="Z137" s="25">
        <v>105432</v>
      </c>
      <c r="AA137" s="25">
        <v>105432</v>
      </c>
      <c r="AB137" s="25">
        <v>105432</v>
      </c>
      <c r="AC137" s="25">
        <v>110700</v>
      </c>
      <c r="AD137" s="25">
        <v>110700</v>
      </c>
      <c r="AE137" s="25">
        <v>110700</v>
      </c>
      <c r="AF137" s="25">
        <v>110700</v>
      </c>
      <c r="AG137" s="25">
        <v>110700</v>
      </c>
    </row>
    <row r="138" spans="1:33" x14ac:dyDescent="0.3">
      <c r="A138" s="40" t="s">
        <v>239</v>
      </c>
      <c r="B138" s="40" t="s">
        <v>238</v>
      </c>
      <c r="C138" s="40" t="s">
        <v>66</v>
      </c>
      <c r="D138" s="40" t="s">
        <v>484</v>
      </c>
      <c r="E138" s="40" t="s">
        <v>500</v>
      </c>
      <c r="F138" s="40" t="s">
        <v>548</v>
      </c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41">
        <v>15814.8</v>
      </c>
      <c r="X138" s="41">
        <v>15814.8</v>
      </c>
      <c r="Y138" s="41">
        <v>15814.8</v>
      </c>
      <c r="Z138" s="41">
        <v>15814.8</v>
      </c>
      <c r="AA138" s="41">
        <v>15814.8</v>
      </c>
      <c r="AB138" s="41">
        <v>15814.8</v>
      </c>
      <c r="AC138" s="41">
        <v>15814.8</v>
      </c>
      <c r="AD138" s="41">
        <v>15814.8</v>
      </c>
      <c r="AE138" s="41">
        <v>15814.8</v>
      </c>
      <c r="AF138" s="41">
        <v>15814.8</v>
      </c>
      <c r="AG138" s="41">
        <v>15814.8</v>
      </c>
    </row>
    <row r="139" spans="1:33" x14ac:dyDescent="0.3">
      <c r="A139" s="21" t="s">
        <v>394</v>
      </c>
      <c r="B139" s="21" t="s">
        <v>395</v>
      </c>
      <c r="C139" s="21" t="s">
        <v>43</v>
      </c>
      <c r="D139" s="21" t="s">
        <v>432</v>
      </c>
      <c r="E139" s="21" t="s">
        <v>139</v>
      </c>
      <c r="F139" s="21" t="s">
        <v>546</v>
      </c>
      <c r="G139" s="25">
        <v>163116</v>
      </c>
      <c r="H139" s="25">
        <v>163116</v>
      </c>
      <c r="I139" s="25">
        <v>163116</v>
      </c>
      <c r="J139" s="25">
        <v>179880</v>
      </c>
      <c r="K139" s="25">
        <v>179880</v>
      </c>
      <c r="L139" s="25">
        <v>179880</v>
      </c>
      <c r="M139" s="25">
        <v>179880</v>
      </c>
      <c r="N139" s="25">
        <v>179880</v>
      </c>
      <c r="O139" s="25">
        <v>179880</v>
      </c>
      <c r="P139" s="25">
        <v>179880</v>
      </c>
      <c r="Q139" s="25">
        <v>179880</v>
      </c>
      <c r="R139" s="25">
        <v>179880</v>
      </c>
      <c r="S139" s="25">
        <v>179880</v>
      </c>
      <c r="T139" s="25">
        <v>179880</v>
      </c>
      <c r="U139" s="25">
        <v>188880</v>
      </c>
      <c r="V139" s="25">
        <v>188880</v>
      </c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</row>
    <row r="140" spans="1:33" x14ac:dyDescent="0.3">
      <c r="A140" s="40" t="s">
        <v>119</v>
      </c>
      <c r="B140" s="40" t="s">
        <v>263</v>
      </c>
      <c r="C140" s="40" t="s">
        <v>462</v>
      </c>
      <c r="D140" s="40" t="s">
        <v>466</v>
      </c>
      <c r="E140" s="40" t="s">
        <v>467</v>
      </c>
      <c r="F140" s="40" t="s">
        <v>545</v>
      </c>
      <c r="G140" s="41">
        <v>91356</v>
      </c>
      <c r="H140" s="41">
        <v>91356</v>
      </c>
      <c r="I140" s="41">
        <v>91356</v>
      </c>
      <c r="J140" s="41">
        <v>91356</v>
      </c>
      <c r="K140" s="41">
        <v>91356</v>
      </c>
      <c r="L140" s="41">
        <v>91356</v>
      </c>
      <c r="M140" s="41">
        <v>91356</v>
      </c>
      <c r="N140" s="41">
        <v>91356</v>
      </c>
      <c r="O140" s="41">
        <v>91356</v>
      </c>
      <c r="P140" s="41">
        <v>91356</v>
      </c>
      <c r="Q140" s="41">
        <v>91356</v>
      </c>
      <c r="R140" s="41">
        <v>143184</v>
      </c>
      <c r="S140" s="41">
        <v>143184</v>
      </c>
      <c r="T140" s="41">
        <v>143184</v>
      </c>
      <c r="U140" s="41">
        <v>150348</v>
      </c>
      <c r="V140" s="41">
        <v>150348</v>
      </c>
      <c r="W140" s="41">
        <v>150348</v>
      </c>
      <c r="X140" s="41">
        <v>150348</v>
      </c>
      <c r="Y140" s="41">
        <v>150348</v>
      </c>
      <c r="Z140" s="41">
        <v>150348</v>
      </c>
      <c r="AA140" s="41">
        <v>150348</v>
      </c>
      <c r="AB140" s="41">
        <v>150348</v>
      </c>
      <c r="AC140" s="41">
        <v>157860</v>
      </c>
      <c r="AD140" s="41">
        <v>157860</v>
      </c>
      <c r="AE140" s="41">
        <v>157860</v>
      </c>
      <c r="AF140" s="41">
        <v>157860</v>
      </c>
      <c r="AG140" s="41">
        <v>157860</v>
      </c>
    </row>
    <row r="141" spans="1:33" x14ac:dyDescent="0.3">
      <c r="A141" s="21" t="s">
        <v>25</v>
      </c>
      <c r="B141" s="21" t="s">
        <v>24</v>
      </c>
      <c r="C141" s="21" t="s">
        <v>7</v>
      </c>
      <c r="D141" s="21" t="s">
        <v>7</v>
      </c>
      <c r="E141" s="21" t="s">
        <v>27</v>
      </c>
      <c r="F141" s="21" t="s">
        <v>547</v>
      </c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25">
        <v>36562.5</v>
      </c>
      <c r="AC141" s="25">
        <v>36562.5</v>
      </c>
      <c r="AD141" s="25">
        <v>36562.5</v>
      </c>
      <c r="AE141" s="25">
        <v>36562.5</v>
      </c>
      <c r="AF141" s="25">
        <v>204756</v>
      </c>
      <c r="AG141" s="25">
        <v>204756</v>
      </c>
    </row>
    <row r="142" spans="1:33" x14ac:dyDescent="0.3">
      <c r="A142" s="40" t="s">
        <v>25</v>
      </c>
      <c r="B142" s="40" t="s">
        <v>24</v>
      </c>
      <c r="C142" s="40" t="s">
        <v>7</v>
      </c>
      <c r="D142" s="40" t="s">
        <v>26</v>
      </c>
      <c r="E142" s="40" t="s">
        <v>27</v>
      </c>
      <c r="F142" s="40" t="s">
        <v>547</v>
      </c>
      <c r="G142" s="39"/>
      <c r="H142" s="39"/>
      <c r="I142" s="39"/>
      <c r="J142" s="39"/>
      <c r="K142" s="39"/>
      <c r="L142" s="39"/>
      <c r="M142" s="41">
        <v>195000</v>
      </c>
      <c r="N142" s="41">
        <v>195000</v>
      </c>
      <c r="O142" s="41">
        <v>195000</v>
      </c>
      <c r="P142" s="41">
        <v>195000</v>
      </c>
      <c r="Q142" s="41">
        <v>195000</v>
      </c>
      <c r="R142" s="41">
        <v>195000</v>
      </c>
      <c r="S142" s="41">
        <v>195000</v>
      </c>
      <c r="T142" s="41">
        <v>195000</v>
      </c>
      <c r="U142" s="41">
        <v>195000</v>
      </c>
      <c r="V142" s="41">
        <v>195000</v>
      </c>
      <c r="W142" s="41">
        <v>195000</v>
      </c>
      <c r="X142" s="41">
        <v>195000</v>
      </c>
      <c r="Y142" s="41">
        <v>195000</v>
      </c>
      <c r="Z142" s="41">
        <v>195000</v>
      </c>
      <c r="AA142" s="41">
        <v>195000</v>
      </c>
      <c r="AB142" s="41">
        <v>195000</v>
      </c>
      <c r="AC142" s="41">
        <v>204756</v>
      </c>
      <c r="AD142" s="41">
        <v>204756</v>
      </c>
      <c r="AE142" s="41">
        <v>204756</v>
      </c>
      <c r="AF142" s="41">
        <v>36562.5</v>
      </c>
      <c r="AG142" s="41">
        <v>36562.5</v>
      </c>
    </row>
    <row r="143" spans="1:33" x14ac:dyDescent="0.3">
      <c r="A143" s="21" t="s">
        <v>57</v>
      </c>
      <c r="B143" s="21" t="s">
        <v>56</v>
      </c>
      <c r="C143" s="21" t="s">
        <v>43</v>
      </c>
      <c r="D143" s="21" t="s">
        <v>58</v>
      </c>
      <c r="E143" s="21" t="s">
        <v>9</v>
      </c>
      <c r="F143" s="21" t="s">
        <v>547</v>
      </c>
      <c r="G143" s="25">
        <v>116340</v>
      </c>
      <c r="H143" s="25">
        <v>116340</v>
      </c>
      <c r="I143" s="25">
        <v>116340</v>
      </c>
      <c r="J143" s="25">
        <v>116340</v>
      </c>
      <c r="K143" s="25">
        <v>116340</v>
      </c>
      <c r="L143" s="25">
        <v>116340</v>
      </c>
      <c r="M143" s="25">
        <v>116340</v>
      </c>
      <c r="N143" s="25">
        <v>116340</v>
      </c>
      <c r="O143" s="25">
        <v>116340</v>
      </c>
      <c r="P143" s="25">
        <v>116340</v>
      </c>
      <c r="Q143" s="25">
        <v>116340</v>
      </c>
      <c r="R143" s="25">
        <v>116340</v>
      </c>
      <c r="S143" s="25">
        <v>116340</v>
      </c>
      <c r="T143" s="25">
        <v>116340</v>
      </c>
      <c r="U143" s="25">
        <v>122160</v>
      </c>
      <c r="V143" s="25">
        <v>146592</v>
      </c>
      <c r="W143" s="25">
        <v>146592</v>
      </c>
      <c r="X143" s="25">
        <v>146592</v>
      </c>
      <c r="Y143" s="25">
        <v>146592</v>
      </c>
      <c r="Z143" s="25">
        <v>146592</v>
      </c>
      <c r="AA143" s="25">
        <v>146592</v>
      </c>
      <c r="AB143" s="25">
        <v>146592</v>
      </c>
      <c r="AC143" s="25">
        <v>153924</v>
      </c>
      <c r="AD143" s="25">
        <v>153924</v>
      </c>
      <c r="AE143" s="25">
        <v>153924</v>
      </c>
      <c r="AF143" s="25">
        <v>153924</v>
      </c>
      <c r="AG143" s="25">
        <v>153924</v>
      </c>
    </row>
    <row r="144" spans="1:33" x14ac:dyDescent="0.3">
      <c r="A144" s="40" t="s">
        <v>325</v>
      </c>
      <c r="B144" s="40" t="s">
        <v>324</v>
      </c>
      <c r="C144" s="40" t="s">
        <v>66</v>
      </c>
      <c r="D144" s="40" t="s">
        <v>326</v>
      </c>
      <c r="E144" s="40" t="s">
        <v>319</v>
      </c>
      <c r="F144" s="40" t="s">
        <v>548</v>
      </c>
      <c r="G144" s="41">
        <v>93816</v>
      </c>
      <c r="H144" s="41">
        <v>93816</v>
      </c>
      <c r="I144" s="41">
        <v>93816</v>
      </c>
      <c r="J144" s="41">
        <v>93816</v>
      </c>
      <c r="K144" s="41">
        <v>93816</v>
      </c>
      <c r="L144" s="41">
        <v>93816</v>
      </c>
      <c r="M144" s="41">
        <v>93816</v>
      </c>
      <c r="N144" s="41">
        <v>93816</v>
      </c>
      <c r="O144" s="41">
        <v>93816</v>
      </c>
      <c r="P144" s="41">
        <v>93816</v>
      </c>
      <c r="Q144" s="41">
        <v>93816</v>
      </c>
      <c r="R144" s="41">
        <v>93816</v>
      </c>
      <c r="S144" s="41">
        <v>93816</v>
      </c>
      <c r="T144" s="41">
        <v>93816</v>
      </c>
      <c r="U144" s="41">
        <v>98508</v>
      </c>
      <c r="V144" s="41">
        <v>98508</v>
      </c>
      <c r="W144" s="41">
        <v>98508</v>
      </c>
      <c r="X144" s="41">
        <v>98508</v>
      </c>
      <c r="Y144" s="41">
        <v>98508</v>
      </c>
      <c r="Z144" s="41">
        <v>98508</v>
      </c>
      <c r="AA144" s="41">
        <v>98508</v>
      </c>
      <c r="AB144" s="41">
        <v>98508</v>
      </c>
      <c r="AC144" s="41">
        <v>103428</v>
      </c>
      <c r="AD144" s="41">
        <v>103428</v>
      </c>
      <c r="AE144" s="41">
        <v>103428</v>
      </c>
      <c r="AF144" s="41">
        <v>103428</v>
      </c>
      <c r="AG144" s="41">
        <v>103428</v>
      </c>
    </row>
    <row r="145" spans="1:33" x14ac:dyDescent="0.3">
      <c r="A145" s="21" t="s">
        <v>15</v>
      </c>
      <c r="B145" s="21" t="s">
        <v>14</v>
      </c>
      <c r="C145" s="21" t="s">
        <v>7</v>
      </c>
      <c r="D145" s="21" t="s">
        <v>16</v>
      </c>
      <c r="E145" s="21" t="s">
        <v>17</v>
      </c>
      <c r="F145" s="21" t="s">
        <v>547</v>
      </c>
      <c r="G145" s="25">
        <v>207624</v>
      </c>
      <c r="H145" s="25">
        <v>207624</v>
      </c>
      <c r="I145" s="25">
        <v>207624</v>
      </c>
      <c r="J145" s="25">
        <v>207624</v>
      </c>
      <c r="K145" s="25">
        <v>207624</v>
      </c>
      <c r="L145" s="25">
        <v>207624</v>
      </c>
      <c r="M145" s="25">
        <v>207624</v>
      </c>
      <c r="N145" s="25">
        <v>207624</v>
      </c>
      <c r="O145" s="25">
        <v>207624</v>
      </c>
      <c r="P145" s="25">
        <v>207624</v>
      </c>
      <c r="Q145" s="25">
        <v>207624</v>
      </c>
      <c r="R145" s="25">
        <v>207624</v>
      </c>
      <c r="S145" s="25">
        <v>207624</v>
      </c>
      <c r="T145" s="25">
        <v>207624</v>
      </c>
      <c r="U145" s="25">
        <v>218004</v>
      </c>
      <c r="V145" s="25">
        <v>218004</v>
      </c>
      <c r="W145" s="25">
        <v>218004</v>
      </c>
      <c r="X145" s="25">
        <v>218004</v>
      </c>
      <c r="Y145" s="25">
        <v>218004</v>
      </c>
      <c r="Z145" s="25">
        <v>218004</v>
      </c>
      <c r="AA145" s="25">
        <v>218004</v>
      </c>
      <c r="AB145" s="25">
        <v>218004</v>
      </c>
      <c r="AC145" s="25">
        <v>228900</v>
      </c>
      <c r="AD145" s="25">
        <v>228900</v>
      </c>
      <c r="AE145" s="25">
        <v>228900</v>
      </c>
      <c r="AF145" s="25">
        <v>228900</v>
      </c>
      <c r="AG145" s="25">
        <v>228900</v>
      </c>
    </row>
    <row r="146" spans="1:33" x14ac:dyDescent="0.3">
      <c r="A146" s="40" t="s">
        <v>117</v>
      </c>
      <c r="B146" s="40" t="s">
        <v>116</v>
      </c>
      <c r="C146" s="40" t="s">
        <v>93</v>
      </c>
      <c r="D146" s="40" t="s">
        <v>433</v>
      </c>
      <c r="E146" s="40" t="s">
        <v>9</v>
      </c>
      <c r="F146" s="40" t="s">
        <v>547</v>
      </c>
      <c r="G146" s="41">
        <v>68700</v>
      </c>
      <c r="H146" s="41">
        <v>68700</v>
      </c>
      <c r="I146" s="41">
        <v>68700</v>
      </c>
      <c r="J146" s="41">
        <v>68700</v>
      </c>
      <c r="K146" s="41">
        <v>68700</v>
      </c>
      <c r="L146" s="41">
        <v>68700</v>
      </c>
      <c r="M146" s="41">
        <v>72144</v>
      </c>
      <c r="N146" s="41">
        <v>72144</v>
      </c>
      <c r="O146" s="41">
        <v>72144</v>
      </c>
      <c r="P146" s="41">
        <v>72144</v>
      </c>
      <c r="Q146" s="41">
        <v>72144</v>
      </c>
      <c r="R146" s="41">
        <v>72144</v>
      </c>
      <c r="S146" s="41">
        <v>72144</v>
      </c>
      <c r="T146" s="41">
        <v>72144</v>
      </c>
      <c r="U146" s="41">
        <v>75756</v>
      </c>
      <c r="V146" s="41">
        <v>75756</v>
      </c>
      <c r="W146" s="41">
        <v>75756</v>
      </c>
      <c r="X146" s="41">
        <v>75756</v>
      </c>
      <c r="Y146" s="41">
        <v>75756</v>
      </c>
      <c r="Z146" s="41">
        <v>75756</v>
      </c>
      <c r="AA146" s="41">
        <v>75756</v>
      </c>
      <c r="AB146" s="41">
        <v>75756</v>
      </c>
      <c r="AC146" s="41">
        <v>79548</v>
      </c>
      <c r="AD146" s="41">
        <v>79548</v>
      </c>
      <c r="AE146" s="41">
        <v>79548</v>
      </c>
      <c r="AF146" s="41">
        <v>79548</v>
      </c>
      <c r="AG146" s="41">
        <v>79548</v>
      </c>
    </row>
    <row r="147" spans="1:33" x14ac:dyDescent="0.3">
      <c r="A147" s="21" t="s">
        <v>226</v>
      </c>
      <c r="B147" s="21" t="s">
        <v>505</v>
      </c>
      <c r="C147" s="21" t="s">
        <v>7</v>
      </c>
      <c r="D147" s="21" t="s">
        <v>507</v>
      </c>
      <c r="E147" s="21" t="s">
        <v>234</v>
      </c>
      <c r="F147" s="21" t="s">
        <v>549</v>
      </c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25">
        <v>225000</v>
      </c>
      <c r="AA147" s="25">
        <v>225000</v>
      </c>
      <c r="AB147" s="25">
        <v>225000</v>
      </c>
      <c r="AC147" s="25">
        <v>225000</v>
      </c>
      <c r="AD147" s="25">
        <v>225000</v>
      </c>
      <c r="AE147" s="25">
        <v>225000</v>
      </c>
      <c r="AF147" s="25">
        <v>225000</v>
      </c>
      <c r="AG147" s="25">
        <v>225000</v>
      </c>
    </row>
    <row r="148" spans="1:33" x14ac:dyDescent="0.3">
      <c r="A148" s="40" t="s">
        <v>279</v>
      </c>
      <c r="B148" s="40" t="s">
        <v>278</v>
      </c>
      <c r="C148" s="40" t="s">
        <v>66</v>
      </c>
      <c r="D148" s="40" t="s">
        <v>280</v>
      </c>
      <c r="E148" s="40" t="s">
        <v>281</v>
      </c>
      <c r="F148" s="40" t="s">
        <v>545</v>
      </c>
      <c r="G148" s="41">
        <v>102324</v>
      </c>
      <c r="H148" s="41">
        <v>102324</v>
      </c>
      <c r="I148" s="41">
        <v>102324</v>
      </c>
      <c r="J148" s="41">
        <v>102324</v>
      </c>
      <c r="K148" s="41">
        <v>102324</v>
      </c>
      <c r="L148" s="41">
        <v>102324</v>
      </c>
      <c r="M148" s="41">
        <v>102324</v>
      </c>
      <c r="N148" s="41">
        <v>115116</v>
      </c>
      <c r="O148" s="41">
        <v>115116</v>
      </c>
      <c r="P148" s="41">
        <v>115116</v>
      </c>
      <c r="Q148" s="41">
        <v>115116</v>
      </c>
      <c r="R148" s="41">
        <v>115116</v>
      </c>
      <c r="S148" s="41">
        <v>115116</v>
      </c>
      <c r="T148" s="41">
        <v>115116</v>
      </c>
      <c r="U148" s="41">
        <v>107436</v>
      </c>
      <c r="V148" s="41">
        <v>107436</v>
      </c>
      <c r="W148" s="41">
        <v>107436</v>
      </c>
      <c r="X148" s="41">
        <v>107436</v>
      </c>
      <c r="Y148" s="41">
        <v>107436</v>
      </c>
      <c r="Z148" s="41">
        <v>107436</v>
      </c>
      <c r="AA148" s="41">
        <v>107436</v>
      </c>
      <c r="AB148" s="41">
        <v>107436</v>
      </c>
      <c r="AC148" s="41">
        <v>112812</v>
      </c>
      <c r="AD148" s="41">
        <v>112812</v>
      </c>
      <c r="AE148" s="41">
        <v>112812</v>
      </c>
      <c r="AF148" s="41">
        <v>112812</v>
      </c>
      <c r="AG148" s="41">
        <v>112812</v>
      </c>
    </row>
    <row r="149" spans="1:33" x14ac:dyDescent="0.3">
      <c r="A149" s="21" t="s">
        <v>496</v>
      </c>
      <c r="B149" s="21" t="s">
        <v>497</v>
      </c>
      <c r="C149" s="21" t="s">
        <v>93</v>
      </c>
      <c r="D149" s="21" t="s">
        <v>498</v>
      </c>
      <c r="E149" s="21" t="s">
        <v>273</v>
      </c>
      <c r="F149" s="21" t="s">
        <v>545</v>
      </c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25">
        <v>90000</v>
      </c>
      <c r="Z149" s="25">
        <v>90000</v>
      </c>
      <c r="AA149" s="25">
        <v>90000</v>
      </c>
      <c r="AB149" s="25">
        <v>90000</v>
      </c>
      <c r="AC149" s="25">
        <v>90000</v>
      </c>
      <c r="AD149" s="25">
        <v>90000</v>
      </c>
      <c r="AE149" s="25">
        <v>94560</v>
      </c>
      <c r="AF149" s="25">
        <v>94560</v>
      </c>
      <c r="AG149" s="25">
        <v>94560</v>
      </c>
    </row>
    <row r="150" spans="1:33" x14ac:dyDescent="0.3">
      <c r="A150" s="40" t="s">
        <v>60</v>
      </c>
      <c r="B150" s="40" t="s">
        <v>59</v>
      </c>
      <c r="C150" s="40" t="s">
        <v>43</v>
      </c>
      <c r="D150" s="40" t="s">
        <v>61</v>
      </c>
      <c r="E150" s="40" t="s">
        <v>21</v>
      </c>
      <c r="F150" s="40" t="s">
        <v>547</v>
      </c>
      <c r="G150" s="39"/>
      <c r="H150" s="39"/>
      <c r="I150" s="39"/>
      <c r="J150" s="39"/>
      <c r="K150" s="39"/>
      <c r="L150" s="41">
        <v>144024</v>
      </c>
      <c r="M150" s="41">
        <v>144024</v>
      </c>
      <c r="N150" s="41">
        <v>144024</v>
      </c>
      <c r="O150" s="41">
        <v>144024</v>
      </c>
      <c r="P150" s="41">
        <v>144024</v>
      </c>
      <c r="Q150" s="41">
        <v>144024</v>
      </c>
      <c r="R150" s="41">
        <v>144024</v>
      </c>
      <c r="S150" s="41">
        <v>144024</v>
      </c>
      <c r="T150" s="41">
        <v>144024</v>
      </c>
      <c r="U150" s="41">
        <v>144024</v>
      </c>
      <c r="V150" s="41">
        <v>144024</v>
      </c>
      <c r="W150" s="41">
        <v>144024</v>
      </c>
      <c r="X150" s="41">
        <v>144024</v>
      </c>
      <c r="Y150" s="41">
        <v>144024</v>
      </c>
      <c r="Z150" s="41">
        <v>144024</v>
      </c>
      <c r="AA150" s="41">
        <v>144024</v>
      </c>
      <c r="AB150" s="41">
        <v>144024</v>
      </c>
      <c r="AC150" s="41">
        <v>151224</v>
      </c>
      <c r="AD150" s="41">
        <v>151224</v>
      </c>
      <c r="AE150" s="41">
        <v>151224</v>
      </c>
      <c r="AF150" s="41">
        <v>151224</v>
      </c>
      <c r="AG150" s="41">
        <v>151224</v>
      </c>
    </row>
    <row r="151" spans="1:33" x14ac:dyDescent="0.3">
      <c r="A151" s="21" t="s">
        <v>311</v>
      </c>
      <c r="B151" s="21" t="s">
        <v>310</v>
      </c>
      <c r="C151" s="21" t="s">
        <v>93</v>
      </c>
      <c r="D151" s="21" t="s">
        <v>312</v>
      </c>
      <c r="E151" s="21" t="s">
        <v>313</v>
      </c>
      <c r="F151" s="21" t="s">
        <v>545</v>
      </c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25">
        <v>75516</v>
      </c>
      <c r="S151" s="25">
        <v>75516</v>
      </c>
      <c r="T151" s="25">
        <v>75516</v>
      </c>
      <c r="U151" s="25">
        <v>75516</v>
      </c>
      <c r="V151" s="25">
        <v>75516</v>
      </c>
      <c r="W151" s="25">
        <v>79296</v>
      </c>
      <c r="X151" s="25">
        <v>79296</v>
      </c>
      <c r="Y151" s="25">
        <v>79296</v>
      </c>
      <c r="Z151" s="25">
        <v>79296</v>
      </c>
      <c r="AA151" s="25">
        <v>79296</v>
      </c>
      <c r="AB151" s="25">
        <v>79296</v>
      </c>
      <c r="AC151" s="25">
        <v>83256</v>
      </c>
      <c r="AD151" s="25">
        <v>83256</v>
      </c>
      <c r="AE151" s="25">
        <v>83256</v>
      </c>
      <c r="AF151" s="25">
        <v>83256</v>
      </c>
      <c r="AG151" s="25">
        <v>83256</v>
      </c>
    </row>
    <row r="152" spans="1:33" x14ac:dyDescent="0.3">
      <c r="A152" s="40" t="s">
        <v>33</v>
      </c>
      <c r="B152" s="40" t="s">
        <v>32</v>
      </c>
      <c r="C152" s="40" t="s">
        <v>7</v>
      </c>
      <c r="D152" s="40" t="s">
        <v>434</v>
      </c>
      <c r="E152" s="40" t="s">
        <v>34</v>
      </c>
      <c r="F152" s="40" t="s">
        <v>547</v>
      </c>
      <c r="G152" s="41">
        <v>185208</v>
      </c>
      <c r="H152" s="41">
        <v>185208</v>
      </c>
      <c r="I152" s="41">
        <v>185208</v>
      </c>
      <c r="J152" s="41">
        <v>185208</v>
      </c>
      <c r="K152" s="41">
        <v>185208</v>
      </c>
      <c r="L152" s="41">
        <v>185208</v>
      </c>
      <c r="M152" s="41">
        <v>185208</v>
      </c>
      <c r="N152" s="41">
        <v>185208</v>
      </c>
      <c r="O152" s="41">
        <v>185208</v>
      </c>
      <c r="P152" s="41">
        <v>185208</v>
      </c>
      <c r="Q152" s="41">
        <v>185208</v>
      </c>
      <c r="R152" s="41">
        <v>185208</v>
      </c>
      <c r="S152" s="41">
        <v>185208</v>
      </c>
      <c r="T152" s="41">
        <v>185208</v>
      </c>
      <c r="U152" s="41">
        <v>194472</v>
      </c>
      <c r="V152" s="41">
        <v>194472</v>
      </c>
      <c r="W152" s="41">
        <v>194472</v>
      </c>
      <c r="X152" s="41">
        <v>194472</v>
      </c>
      <c r="Y152" s="41">
        <v>194472</v>
      </c>
      <c r="Z152" s="41">
        <v>194472</v>
      </c>
      <c r="AA152" s="41">
        <v>194472</v>
      </c>
      <c r="AB152" s="41">
        <v>194472</v>
      </c>
      <c r="AC152" s="41">
        <v>204192</v>
      </c>
      <c r="AD152" s="41">
        <v>204192</v>
      </c>
      <c r="AE152" s="41">
        <v>204192</v>
      </c>
      <c r="AF152" s="41">
        <v>204192</v>
      </c>
      <c r="AG152" s="41">
        <v>204192</v>
      </c>
    </row>
    <row r="153" spans="1:33" x14ac:dyDescent="0.3">
      <c r="A153" s="21" t="s">
        <v>396</v>
      </c>
      <c r="B153" s="21" t="s">
        <v>397</v>
      </c>
      <c r="C153" s="21" t="s">
        <v>7</v>
      </c>
      <c r="D153" s="21" t="s">
        <v>435</v>
      </c>
      <c r="E153" s="21" t="s">
        <v>444</v>
      </c>
      <c r="F153" s="21" t="s">
        <v>547</v>
      </c>
      <c r="G153" s="25">
        <v>184572</v>
      </c>
      <c r="H153" s="25">
        <v>184572</v>
      </c>
      <c r="I153" s="25">
        <v>184572</v>
      </c>
      <c r="J153" s="25">
        <v>184572</v>
      </c>
      <c r="K153" s="25">
        <v>184572</v>
      </c>
      <c r="L153" s="25">
        <v>184572</v>
      </c>
      <c r="M153" s="25">
        <v>184572</v>
      </c>
      <c r="N153" s="25">
        <v>184572</v>
      </c>
      <c r="O153" s="25">
        <v>195000</v>
      </c>
      <c r="P153" s="25">
        <v>195000</v>
      </c>
      <c r="Q153" s="25">
        <v>195000</v>
      </c>
      <c r="R153" s="25">
        <v>195000</v>
      </c>
      <c r="S153" s="25">
        <v>195000</v>
      </c>
      <c r="T153" s="25">
        <v>195000</v>
      </c>
      <c r="U153" s="25">
        <v>204756</v>
      </c>
      <c r="V153" s="25">
        <v>204756</v>
      </c>
      <c r="W153" s="25">
        <v>204756</v>
      </c>
      <c r="X153" s="25">
        <v>204756</v>
      </c>
      <c r="Y153" s="25">
        <v>204756</v>
      </c>
      <c r="Z153" s="39"/>
      <c r="AA153" s="39"/>
      <c r="AB153" s="39"/>
      <c r="AC153" s="39"/>
      <c r="AD153" s="39"/>
      <c r="AE153" s="39"/>
      <c r="AF153" s="39"/>
      <c r="AG153" s="39"/>
    </row>
    <row r="154" spans="1:33" x14ac:dyDescent="0.3">
      <c r="A154" s="40" t="s">
        <v>214</v>
      </c>
      <c r="B154" s="40" t="s">
        <v>471</v>
      </c>
      <c r="C154" s="40" t="s">
        <v>93</v>
      </c>
      <c r="D154" s="40" t="s">
        <v>215</v>
      </c>
      <c r="E154" s="40" t="s">
        <v>216</v>
      </c>
      <c r="F154" s="40" t="s">
        <v>546</v>
      </c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41">
        <v>75240</v>
      </c>
      <c r="V154" s="41">
        <v>75240</v>
      </c>
      <c r="W154" s="41">
        <v>75240</v>
      </c>
      <c r="X154" s="41">
        <v>75240</v>
      </c>
      <c r="Y154" s="41">
        <v>75240</v>
      </c>
      <c r="Z154" s="41">
        <v>75240</v>
      </c>
      <c r="AA154" s="41">
        <v>75240</v>
      </c>
      <c r="AB154" s="41">
        <v>75240</v>
      </c>
      <c r="AC154" s="41">
        <v>79008</v>
      </c>
      <c r="AD154" s="41">
        <v>79008</v>
      </c>
      <c r="AE154" s="41">
        <v>79008</v>
      </c>
      <c r="AF154" s="41">
        <v>79008</v>
      </c>
      <c r="AG154" s="41">
        <v>79008</v>
      </c>
    </row>
    <row r="155" spans="1:33" x14ac:dyDescent="0.3">
      <c r="A155" s="21" t="s">
        <v>166</v>
      </c>
      <c r="B155" s="21" t="s">
        <v>165</v>
      </c>
      <c r="C155" s="21" t="s">
        <v>66</v>
      </c>
      <c r="D155" s="21" t="s">
        <v>164</v>
      </c>
      <c r="E155" s="21" t="s">
        <v>139</v>
      </c>
      <c r="F155" s="21" t="s">
        <v>546</v>
      </c>
      <c r="G155" s="39"/>
      <c r="H155" s="39"/>
      <c r="I155" s="39"/>
      <c r="J155" s="39"/>
      <c r="K155" s="39"/>
      <c r="L155" s="25">
        <v>128400</v>
      </c>
      <c r="M155" s="25">
        <v>128400</v>
      </c>
      <c r="N155" s="25">
        <v>128400</v>
      </c>
      <c r="O155" s="25">
        <v>128400</v>
      </c>
      <c r="P155" s="25">
        <v>128400</v>
      </c>
      <c r="Q155" s="25">
        <v>128400</v>
      </c>
      <c r="R155" s="25">
        <v>128400</v>
      </c>
      <c r="S155" s="25">
        <v>128400</v>
      </c>
      <c r="T155" s="25">
        <v>128400</v>
      </c>
      <c r="U155" s="25">
        <v>128400</v>
      </c>
      <c r="V155" s="25">
        <v>128400</v>
      </c>
      <c r="W155" s="25">
        <v>128400</v>
      </c>
      <c r="X155" s="25">
        <v>128400</v>
      </c>
      <c r="Y155" s="25">
        <v>128400</v>
      </c>
      <c r="Z155" s="25">
        <v>128400</v>
      </c>
      <c r="AA155" s="25">
        <v>128400</v>
      </c>
      <c r="AB155" s="25">
        <v>128400</v>
      </c>
      <c r="AC155" s="25">
        <v>134820</v>
      </c>
      <c r="AD155" s="25">
        <v>140820</v>
      </c>
      <c r="AE155" s="25">
        <v>140820</v>
      </c>
      <c r="AF155" s="25">
        <v>140820</v>
      </c>
      <c r="AG155" s="25">
        <v>140820</v>
      </c>
    </row>
    <row r="156" spans="1:33" x14ac:dyDescent="0.3">
      <c r="A156" s="40" t="s">
        <v>398</v>
      </c>
      <c r="B156" s="40" t="s">
        <v>399</v>
      </c>
      <c r="C156" s="40" t="s">
        <v>66</v>
      </c>
      <c r="D156" s="40" t="s">
        <v>436</v>
      </c>
      <c r="E156" s="40" t="s">
        <v>146</v>
      </c>
      <c r="F156" s="40" t="s">
        <v>546</v>
      </c>
      <c r="G156" s="41">
        <v>136548</v>
      </c>
      <c r="H156" s="39"/>
      <c r="I156" s="41">
        <v>136548</v>
      </c>
      <c r="J156" s="41">
        <v>136548</v>
      </c>
      <c r="K156" s="41">
        <v>136548</v>
      </c>
      <c r="L156" s="41">
        <v>136548</v>
      </c>
      <c r="M156" s="41">
        <v>136548</v>
      </c>
      <c r="N156" s="41">
        <v>136548</v>
      </c>
      <c r="O156" s="41">
        <v>136548</v>
      </c>
      <c r="P156" s="41">
        <v>136548</v>
      </c>
      <c r="Q156" s="41">
        <v>136548</v>
      </c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</row>
  </sheetData>
  <sheetProtection algorithmName="SHA-512" hashValue="YaOQFOkVKyZQroEjXsmNBwSCW0XoqkaQcpweoIcq7Ktk4nocDXX3Dm21OGEYyBYLeqp6tvLmB+Gt12ZBFjLM5g==" saltValue="iosdQToxf1Yj6o5Oc+bSQg==" spinCount="100000" sheet="1" objects="1" scenarios="1"/>
  <autoFilter ref="A1:B156" xr:uid="{BF3F2FA1-3B61-480C-8566-A1D1919339B0}"/>
  <pageMargins left="0.7" right="0.7" top="0.75" bottom="0.75" header="0.3" footer="0.3"/>
  <pageSetup paperSize="3" fitToWidth="0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3F7F-35F4-44B6-994A-29CE5A23407B}">
  <dimension ref="A1:I156"/>
  <sheetViews>
    <sheetView workbookViewId="0">
      <selection activeCell="D11" sqref="D11"/>
    </sheetView>
  </sheetViews>
  <sheetFormatPr defaultRowHeight="14.4" x14ac:dyDescent="0.3"/>
  <cols>
    <col min="1" max="1" width="10.109375" bestFit="1" customWidth="1"/>
    <col min="2" max="2" width="18" bestFit="1" customWidth="1"/>
    <col min="3" max="3" width="26.6640625" bestFit="1" customWidth="1"/>
    <col min="4" max="4" width="83.6640625" bestFit="1" customWidth="1"/>
    <col min="5" max="5" width="64.6640625" bestFit="1" customWidth="1"/>
    <col min="6" max="6" width="23.5546875" bestFit="1" customWidth="1"/>
    <col min="7" max="7" width="16.88671875" customWidth="1"/>
    <col min="8" max="8" width="16.5546875" customWidth="1"/>
    <col min="9" max="9" width="19.109375" customWidth="1"/>
  </cols>
  <sheetData>
    <row r="1" spans="1:9" s="2" customFormat="1" ht="48" customHeight="1" x14ac:dyDescent="0.3">
      <c r="A1" s="18" t="s">
        <v>1</v>
      </c>
      <c r="B1" s="18" t="s">
        <v>0</v>
      </c>
      <c r="C1" s="18" t="s">
        <v>2</v>
      </c>
      <c r="D1" s="18" t="s">
        <v>3</v>
      </c>
      <c r="E1" s="18" t="s">
        <v>4</v>
      </c>
      <c r="F1" s="18" t="s">
        <v>544</v>
      </c>
      <c r="G1" s="32" t="s">
        <v>542</v>
      </c>
      <c r="H1" s="32" t="s">
        <v>541</v>
      </c>
      <c r="I1" s="32" t="s">
        <v>543</v>
      </c>
    </row>
    <row r="2" spans="1:9" x14ac:dyDescent="0.3">
      <c r="A2" s="31" t="s">
        <v>269</v>
      </c>
      <c r="B2" s="31" t="s">
        <v>268</v>
      </c>
      <c r="C2" s="31" t="s">
        <v>462</v>
      </c>
      <c r="D2" s="31" t="s">
        <v>501</v>
      </c>
      <c r="E2" s="31" t="s">
        <v>502</v>
      </c>
      <c r="F2" s="31" t="s">
        <v>545</v>
      </c>
      <c r="G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8.6737331954498453E-2</v>
      </c>
      <c r="H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0.37433091471392888</v>
      </c>
      <c r="I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5.0025965033754546E-2</v>
      </c>
    </row>
    <row r="3" spans="1:9" x14ac:dyDescent="0.3">
      <c r="A3" s="21" t="s">
        <v>254</v>
      </c>
      <c r="B3" s="21" t="s">
        <v>253</v>
      </c>
      <c r="C3" s="21" t="s">
        <v>43</v>
      </c>
      <c r="D3" s="21" t="s">
        <v>255</v>
      </c>
      <c r="E3" s="21" t="s">
        <v>256</v>
      </c>
      <c r="F3" s="21" t="s">
        <v>545</v>
      </c>
      <c r="G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4.9966440450443732E-2</v>
      </c>
      <c r="I3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5.0003551388592943E-2</v>
      </c>
    </row>
    <row r="4" spans="1:9" x14ac:dyDescent="0.3">
      <c r="A4" s="31" t="s">
        <v>169</v>
      </c>
      <c r="B4" s="31" t="s">
        <v>168</v>
      </c>
      <c r="C4" s="31" t="s">
        <v>66</v>
      </c>
      <c r="D4" s="31" t="s">
        <v>170</v>
      </c>
      <c r="E4" s="31" t="s">
        <v>146</v>
      </c>
      <c r="F4" s="31" t="s">
        <v>546</v>
      </c>
      <c r="G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0.11864977010205226</v>
      </c>
      <c r="I4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5" spans="1:9" x14ac:dyDescent="0.3">
      <c r="A5" s="21" t="s">
        <v>287</v>
      </c>
      <c r="B5" s="21" t="s">
        <v>286</v>
      </c>
      <c r="C5" s="21" t="s">
        <v>93</v>
      </c>
      <c r="D5" s="21" t="s">
        <v>400</v>
      </c>
      <c r="E5" s="21" t="s">
        <v>256</v>
      </c>
      <c r="F5" s="21" t="s">
        <v>545</v>
      </c>
      <c r="G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0.31674135723431496</v>
      </c>
      <c r="H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4.9957457153275799E-2</v>
      </c>
      <c r="I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5.0011576753878212E-2</v>
      </c>
    </row>
    <row r="6" spans="1:9" x14ac:dyDescent="0.3">
      <c r="A6" s="31" t="s">
        <v>82</v>
      </c>
      <c r="B6" s="31" t="s">
        <v>81</v>
      </c>
      <c r="C6" s="31" t="s">
        <v>93</v>
      </c>
      <c r="D6" s="31" t="s">
        <v>401</v>
      </c>
      <c r="E6" s="31" t="s">
        <v>83</v>
      </c>
      <c r="F6" s="31" t="s">
        <v>547</v>
      </c>
      <c r="G6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6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4.9933716305788779E-2</v>
      </c>
      <c r="I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4.9955197132616487E-2</v>
      </c>
    </row>
    <row r="7" spans="1:9" x14ac:dyDescent="0.3">
      <c r="A7" s="21" t="s">
        <v>50</v>
      </c>
      <c r="B7" s="21" t="s">
        <v>356</v>
      </c>
      <c r="C7" s="21" t="s">
        <v>93</v>
      </c>
      <c r="D7" s="21" t="s">
        <v>204</v>
      </c>
      <c r="E7" s="21" t="s">
        <v>143</v>
      </c>
      <c r="F7" s="21" t="s">
        <v>546</v>
      </c>
      <c r="G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4.9993244156195112E-2</v>
      </c>
      <c r="I7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-0.98890095654784882</v>
      </c>
    </row>
    <row r="8" spans="1:9" x14ac:dyDescent="0.3">
      <c r="A8" s="31" t="s">
        <v>113</v>
      </c>
      <c r="B8" s="31" t="s">
        <v>112</v>
      </c>
      <c r="C8" s="31" t="s">
        <v>93</v>
      </c>
      <c r="D8" s="31" t="s">
        <v>457</v>
      </c>
      <c r="E8" s="31" t="s">
        <v>85</v>
      </c>
      <c r="F8" s="31" t="s">
        <v>547</v>
      </c>
      <c r="G8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8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8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9" spans="1:9" x14ac:dyDescent="0.3">
      <c r="A9" s="21" t="s">
        <v>15</v>
      </c>
      <c r="B9" s="21" t="s">
        <v>299</v>
      </c>
      <c r="C9" s="21" t="s">
        <v>66</v>
      </c>
      <c r="D9" s="21" t="s">
        <v>300</v>
      </c>
      <c r="E9" s="21" t="s">
        <v>301</v>
      </c>
      <c r="F9" s="21" t="s">
        <v>545</v>
      </c>
      <c r="G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9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4.9962898837496911E-2</v>
      </c>
      <c r="I9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5.0058892815076562E-2</v>
      </c>
    </row>
    <row r="10" spans="1:9" x14ac:dyDescent="0.3">
      <c r="A10" s="31" t="s">
        <v>453</v>
      </c>
      <c r="B10" s="31" t="s">
        <v>73</v>
      </c>
      <c r="C10" s="31" t="s">
        <v>93</v>
      </c>
      <c r="D10" s="31" t="s">
        <v>93</v>
      </c>
      <c r="E10" s="31" t="s">
        <v>125</v>
      </c>
      <c r="F10" s="31" t="s">
        <v>547</v>
      </c>
      <c r="G10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0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0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1" spans="1:9" x14ac:dyDescent="0.3">
      <c r="A11" s="21" t="s">
        <v>74</v>
      </c>
      <c r="B11" s="21" t="s">
        <v>73</v>
      </c>
      <c r="C11" s="21" t="s">
        <v>66</v>
      </c>
      <c r="D11" s="21" t="s">
        <v>75</v>
      </c>
      <c r="E11" s="21" t="s">
        <v>76</v>
      </c>
      <c r="F11" s="21" t="s">
        <v>547</v>
      </c>
      <c r="G11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1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4.9982764563943467E-2</v>
      </c>
      <c r="I1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5.001094331363537E-2</v>
      </c>
    </row>
    <row r="12" spans="1:9" x14ac:dyDescent="0.3">
      <c r="A12" s="31" t="s">
        <v>50</v>
      </c>
      <c r="B12" s="31" t="s">
        <v>49</v>
      </c>
      <c r="C12" s="31" t="s">
        <v>43</v>
      </c>
      <c r="D12" s="31" t="s">
        <v>402</v>
      </c>
      <c r="E12" s="31" t="s">
        <v>51</v>
      </c>
      <c r="F12" s="31" t="s">
        <v>545</v>
      </c>
      <c r="G1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5.0012217968559092E-2</v>
      </c>
      <c r="I1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5.0034908075401445E-2</v>
      </c>
    </row>
    <row r="13" spans="1:9" x14ac:dyDescent="0.3">
      <c r="A13" s="21" t="s">
        <v>315</v>
      </c>
      <c r="B13" s="21" t="s">
        <v>314</v>
      </c>
      <c r="C13" s="21" t="s">
        <v>43</v>
      </c>
      <c r="D13" s="21" t="s">
        <v>403</v>
      </c>
      <c r="E13" s="21" t="s">
        <v>437</v>
      </c>
      <c r="F13" s="21" t="s">
        <v>669</v>
      </c>
      <c r="G1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0.34765392991486832</v>
      </c>
      <c r="I13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4.9997551540081286E-2</v>
      </c>
    </row>
    <row r="14" spans="1:9" x14ac:dyDescent="0.3">
      <c r="A14" s="31" t="s">
        <v>265</v>
      </c>
      <c r="B14" s="31" t="s">
        <v>264</v>
      </c>
      <c r="C14" s="31" t="s">
        <v>66</v>
      </c>
      <c r="D14" s="31" t="s">
        <v>266</v>
      </c>
      <c r="E14" s="31" t="s">
        <v>267</v>
      </c>
      <c r="F14" s="31" t="s">
        <v>547</v>
      </c>
      <c r="G1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5.0034506556245688E-2</v>
      </c>
      <c r="I1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5.0032862306933948E-2</v>
      </c>
    </row>
    <row r="15" spans="1:9" x14ac:dyDescent="0.3">
      <c r="A15" s="21" t="s">
        <v>357</v>
      </c>
      <c r="B15" s="21" t="s">
        <v>358</v>
      </c>
      <c r="C15" s="21" t="s">
        <v>93</v>
      </c>
      <c r="D15" s="21" t="s">
        <v>215</v>
      </c>
      <c r="E15" s="21" t="s">
        <v>216</v>
      </c>
      <c r="F15" s="21" t="s">
        <v>546</v>
      </c>
      <c r="G1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5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5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6" spans="1:9" x14ac:dyDescent="0.3">
      <c r="A16" s="31" t="s">
        <v>650</v>
      </c>
      <c r="B16" s="31" t="s">
        <v>649</v>
      </c>
      <c r="C16" s="31" t="s">
        <v>66</v>
      </c>
      <c r="D16" s="31" t="s">
        <v>651</v>
      </c>
      <c r="E16" s="31" t="s">
        <v>323</v>
      </c>
      <c r="F16" s="31" t="s">
        <v>669</v>
      </c>
      <c r="G16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6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6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7" spans="1:9" x14ac:dyDescent="0.3">
      <c r="A17" s="21" t="s">
        <v>50</v>
      </c>
      <c r="B17" s="21" t="s">
        <v>86</v>
      </c>
      <c r="C17" s="21" t="s">
        <v>93</v>
      </c>
      <c r="D17" s="21" t="s">
        <v>404</v>
      </c>
      <c r="E17" s="21" t="s">
        <v>9</v>
      </c>
      <c r="F17" s="21" t="s">
        <v>547</v>
      </c>
      <c r="G1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0.22399886797792556</v>
      </c>
      <c r="I17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5.0057803468208095E-2</v>
      </c>
    </row>
    <row r="18" spans="1:9" x14ac:dyDescent="0.3">
      <c r="A18" s="31" t="s">
        <v>6</v>
      </c>
      <c r="B18" s="31" t="s">
        <v>5</v>
      </c>
      <c r="C18" s="31" t="s">
        <v>7</v>
      </c>
      <c r="D18" s="31" t="s">
        <v>8</v>
      </c>
      <c r="E18" s="31" t="s">
        <v>9</v>
      </c>
      <c r="F18" s="31" t="s">
        <v>547</v>
      </c>
      <c r="G1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0.12350274397518492</v>
      </c>
      <c r="I1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4.9993628679437623E-2</v>
      </c>
    </row>
    <row r="19" spans="1:9" x14ac:dyDescent="0.3">
      <c r="A19" s="21" t="s">
        <v>88</v>
      </c>
      <c r="B19" s="21" t="s">
        <v>87</v>
      </c>
      <c r="C19" s="21" t="s">
        <v>93</v>
      </c>
      <c r="D19" s="21" t="s">
        <v>405</v>
      </c>
      <c r="E19" s="21" t="s">
        <v>51</v>
      </c>
      <c r="F19" s="21" t="s">
        <v>547</v>
      </c>
      <c r="G1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9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0.23317757009345794</v>
      </c>
      <c r="I19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5.0018946570670707E-2</v>
      </c>
    </row>
    <row r="20" spans="1:9" x14ac:dyDescent="0.3">
      <c r="A20" s="31" t="s">
        <v>181</v>
      </c>
      <c r="B20" s="31" t="s">
        <v>180</v>
      </c>
      <c r="C20" s="31" t="s">
        <v>66</v>
      </c>
      <c r="D20" s="31" t="s">
        <v>182</v>
      </c>
      <c r="E20" s="31" t="s">
        <v>183</v>
      </c>
      <c r="F20" s="31" t="s">
        <v>546</v>
      </c>
      <c r="G2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2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5.0053590568060025E-2</v>
      </c>
      <c r="I2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5.001531080943146E-2</v>
      </c>
    </row>
    <row r="21" spans="1:9" x14ac:dyDescent="0.3">
      <c r="A21" s="21" t="s">
        <v>486</v>
      </c>
      <c r="B21" s="21" t="s">
        <v>84</v>
      </c>
      <c r="C21" s="21" t="s">
        <v>66</v>
      </c>
      <c r="D21" s="21" t="s">
        <v>490</v>
      </c>
      <c r="E21" s="21" t="s">
        <v>85</v>
      </c>
      <c r="F21" s="21" t="s">
        <v>547</v>
      </c>
      <c r="G21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21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2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</v>
      </c>
    </row>
    <row r="22" spans="1:9" x14ac:dyDescent="0.3">
      <c r="A22" s="31" t="s">
        <v>175</v>
      </c>
      <c r="B22" s="31" t="s">
        <v>84</v>
      </c>
      <c r="C22" s="31" t="s">
        <v>93</v>
      </c>
      <c r="D22" s="31" t="s">
        <v>213</v>
      </c>
      <c r="E22" s="31" t="s">
        <v>190</v>
      </c>
      <c r="F22" s="31" t="s">
        <v>546</v>
      </c>
      <c r="G2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2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4.9932320649721765E-2</v>
      </c>
      <c r="I22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23" spans="1:9" x14ac:dyDescent="0.3">
      <c r="A23" s="21" t="s">
        <v>359</v>
      </c>
      <c r="B23" s="21" t="s">
        <v>360</v>
      </c>
      <c r="C23" s="21" t="s">
        <v>43</v>
      </c>
      <c r="D23" s="21" t="s">
        <v>406</v>
      </c>
      <c r="E23" s="21" t="s">
        <v>146</v>
      </c>
      <c r="F23" s="21" t="s">
        <v>546</v>
      </c>
      <c r="G2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23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23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24" spans="1:9" x14ac:dyDescent="0.3">
      <c r="A24" s="31" t="s">
        <v>224</v>
      </c>
      <c r="B24" s="31" t="s">
        <v>223</v>
      </c>
      <c r="C24" s="31" t="s">
        <v>66</v>
      </c>
      <c r="D24" s="31" t="s">
        <v>407</v>
      </c>
      <c r="E24" s="31" t="s">
        <v>219</v>
      </c>
      <c r="F24" s="31" t="s">
        <v>219</v>
      </c>
      <c r="G2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2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7.3892503788216421E-2</v>
      </c>
      <c r="I2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4.9966799468791498E-2</v>
      </c>
    </row>
    <row r="25" spans="1:9" x14ac:dyDescent="0.3">
      <c r="A25" s="21" t="s">
        <v>109</v>
      </c>
      <c r="B25" s="21" t="s">
        <v>108</v>
      </c>
      <c r="C25" s="21" t="s">
        <v>93</v>
      </c>
      <c r="D25" s="21" t="s">
        <v>110</v>
      </c>
      <c r="E25" s="21" t="s">
        <v>111</v>
      </c>
      <c r="F25" s="21" t="s">
        <v>547</v>
      </c>
      <c r="G25" s="34" t="e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#DIV/0!</v>
      </c>
      <c r="H2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5.008E-2</v>
      </c>
      <c r="I2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4.997714459850678E-2</v>
      </c>
    </row>
    <row r="26" spans="1:9" x14ac:dyDescent="0.3">
      <c r="A26" s="31" t="s">
        <v>195</v>
      </c>
      <c r="B26" s="31" t="s">
        <v>108</v>
      </c>
      <c r="C26" s="31" t="s">
        <v>66</v>
      </c>
      <c r="D26" s="31" t="s">
        <v>196</v>
      </c>
      <c r="E26" s="31" t="s">
        <v>143</v>
      </c>
      <c r="F26" s="31" t="s">
        <v>546</v>
      </c>
      <c r="G26" s="33" t="e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#DIV/0!</v>
      </c>
      <c r="H26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</v>
      </c>
      <c r="I26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27" spans="1:9" x14ac:dyDescent="0.3">
      <c r="A27" s="21" t="s">
        <v>172</v>
      </c>
      <c r="B27" s="21" t="s">
        <v>171</v>
      </c>
      <c r="C27" s="21" t="s">
        <v>66</v>
      </c>
      <c r="D27" s="21" t="s">
        <v>173</v>
      </c>
      <c r="E27" s="21" t="s">
        <v>146</v>
      </c>
      <c r="F27" s="21" t="s">
        <v>546</v>
      </c>
      <c r="G2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2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0.05</v>
      </c>
      <c r="I27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28" spans="1:9" x14ac:dyDescent="0.3">
      <c r="A28" s="31" t="s">
        <v>103</v>
      </c>
      <c r="B28" s="31" t="s">
        <v>102</v>
      </c>
      <c r="C28" s="31" t="s">
        <v>93</v>
      </c>
      <c r="D28" s="31" t="s">
        <v>104</v>
      </c>
      <c r="E28" s="31" t="s">
        <v>438</v>
      </c>
      <c r="F28" s="31" t="s">
        <v>547</v>
      </c>
      <c r="G2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2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5.0038491147036179E-2</v>
      </c>
      <c r="I2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0.05</v>
      </c>
    </row>
    <row r="29" spans="1:9" x14ac:dyDescent="0.3">
      <c r="A29" s="21" t="s">
        <v>208</v>
      </c>
      <c r="B29" s="21" t="s">
        <v>207</v>
      </c>
      <c r="C29" s="21" t="s">
        <v>93</v>
      </c>
      <c r="D29" s="21" t="s">
        <v>209</v>
      </c>
      <c r="E29" s="21" t="s">
        <v>143</v>
      </c>
      <c r="F29" s="21" t="s">
        <v>546</v>
      </c>
      <c r="G2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29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5.0066755674232306E-2</v>
      </c>
      <c r="I29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30" spans="1:9" x14ac:dyDescent="0.3">
      <c r="A30" s="31" t="s">
        <v>119</v>
      </c>
      <c r="B30" s="31" t="s">
        <v>487</v>
      </c>
      <c r="C30" s="31" t="s">
        <v>66</v>
      </c>
      <c r="D30" s="31" t="s">
        <v>491</v>
      </c>
      <c r="E30" s="31" t="s">
        <v>161</v>
      </c>
      <c r="F30" s="31" t="s">
        <v>546</v>
      </c>
      <c r="G30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30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3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0.19661538461538461</v>
      </c>
    </row>
    <row r="31" spans="1:9" x14ac:dyDescent="0.3">
      <c r="A31" s="21" t="s">
        <v>259</v>
      </c>
      <c r="B31" s="21" t="s">
        <v>258</v>
      </c>
      <c r="C31" s="21" t="s">
        <v>43</v>
      </c>
      <c r="D31" s="21" t="s">
        <v>449</v>
      </c>
      <c r="E31" s="21" t="s">
        <v>250</v>
      </c>
      <c r="F31" s="21" t="s">
        <v>545</v>
      </c>
      <c r="G31" s="34" t="e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#DIV/0!</v>
      </c>
      <c r="H31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</v>
      </c>
      <c r="I3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5.0022946305644793E-2</v>
      </c>
    </row>
    <row r="32" spans="1:9" x14ac:dyDescent="0.3">
      <c r="A32" s="31" t="s">
        <v>297</v>
      </c>
      <c r="B32" s="31" t="s">
        <v>296</v>
      </c>
      <c r="C32" s="31" t="s">
        <v>474</v>
      </c>
      <c r="D32" s="31" t="s">
        <v>475</v>
      </c>
      <c r="E32" s="31" t="s">
        <v>298</v>
      </c>
      <c r="F32" s="31" t="s">
        <v>545</v>
      </c>
      <c r="G3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4.8806285886974915E-2</v>
      </c>
      <c r="H3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0.22417519089468377</v>
      </c>
      <c r="I3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5.0017653289396259E-2</v>
      </c>
    </row>
    <row r="33" spans="1:9" x14ac:dyDescent="0.3">
      <c r="A33" s="21" t="s">
        <v>361</v>
      </c>
      <c r="B33" s="21" t="s">
        <v>362</v>
      </c>
      <c r="C33" s="21" t="s">
        <v>66</v>
      </c>
      <c r="D33" s="21" t="s">
        <v>122</v>
      </c>
      <c r="E33" s="21" t="s">
        <v>123</v>
      </c>
      <c r="F33" s="21" t="s">
        <v>547</v>
      </c>
      <c r="G3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33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33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34" spans="1:9" x14ac:dyDescent="0.3">
      <c r="A34" s="31" t="s">
        <v>469</v>
      </c>
      <c r="B34" s="31" t="s">
        <v>470</v>
      </c>
      <c r="C34" s="31" t="s">
        <v>66</v>
      </c>
      <c r="D34" s="31" t="s">
        <v>472</v>
      </c>
      <c r="E34" s="31" t="s">
        <v>473</v>
      </c>
      <c r="F34" s="31" t="s">
        <v>669</v>
      </c>
      <c r="G34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34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3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5.0051222010829795E-2</v>
      </c>
    </row>
    <row r="35" spans="1:9" x14ac:dyDescent="0.3">
      <c r="A35" s="21" t="s">
        <v>198</v>
      </c>
      <c r="B35" s="21" t="s">
        <v>197</v>
      </c>
      <c r="C35" s="21" t="s">
        <v>66</v>
      </c>
      <c r="D35" s="21" t="s">
        <v>199</v>
      </c>
      <c r="E35" s="21" t="s">
        <v>200</v>
      </c>
      <c r="F35" s="21" t="s">
        <v>546</v>
      </c>
      <c r="G3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3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4.995836802664446E-2</v>
      </c>
      <c r="I3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4.9960348929421097E-2</v>
      </c>
    </row>
    <row r="36" spans="1:9" x14ac:dyDescent="0.3">
      <c r="A36" s="31" t="s">
        <v>478</v>
      </c>
      <c r="B36" s="31" t="s">
        <v>479</v>
      </c>
      <c r="C36" s="31" t="s">
        <v>66</v>
      </c>
      <c r="D36" s="31" t="s">
        <v>164</v>
      </c>
      <c r="E36" s="31" t="s">
        <v>139</v>
      </c>
      <c r="F36" s="31" t="s">
        <v>546</v>
      </c>
      <c r="G36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36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3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9.7619047619047619E-2</v>
      </c>
    </row>
    <row r="37" spans="1:9" x14ac:dyDescent="0.3">
      <c r="A37" s="21" t="s">
        <v>115</v>
      </c>
      <c r="B37" s="21" t="s">
        <v>114</v>
      </c>
      <c r="C37" s="21" t="s">
        <v>43</v>
      </c>
      <c r="D37" s="21" t="s">
        <v>408</v>
      </c>
      <c r="E37" s="21" t="s">
        <v>27</v>
      </c>
      <c r="F37" s="21" t="s">
        <v>547</v>
      </c>
      <c r="G3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3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-0.58045217391304349</v>
      </c>
      <c r="I37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0.1025534737191179</v>
      </c>
    </row>
    <row r="38" spans="1:9" x14ac:dyDescent="0.3">
      <c r="A38" s="31" t="s">
        <v>259</v>
      </c>
      <c r="B38" s="31" t="s">
        <v>260</v>
      </c>
      <c r="C38" s="31" t="s">
        <v>66</v>
      </c>
      <c r="D38" s="31" t="s">
        <v>261</v>
      </c>
      <c r="E38" s="31" t="s">
        <v>262</v>
      </c>
      <c r="F38" s="31" t="s">
        <v>545</v>
      </c>
      <c r="G3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3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4.9983449189010258E-2</v>
      </c>
      <c r="I3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4.9968474148802018E-2</v>
      </c>
    </row>
    <row r="39" spans="1:9" x14ac:dyDescent="0.3">
      <c r="A39" s="21" t="s">
        <v>217</v>
      </c>
      <c r="B39" s="21" t="s">
        <v>468</v>
      </c>
      <c r="C39" s="21" t="s">
        <v>7</v>
      </c>
      <c r="D39" s="21" t="s">
        <v>218</v>
      </c>
      <c r="E39" s="21" t="s">
        <v>219</v>
      </c>
      <c r="F39" s="21" t="s">
        <v>219</v>
      </c>
      <c r="G39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39" s="34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39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40" spans="1:9" x14ac:dyDescent="0.3">
      <c r="A40" s="31" t="s">
        <v>331</v>
      </c>
      <c r="B40" s="31" t="s">
        <v>330</v>
      </c>
      <c r="C40" s="31" t="s">
        <v>66</v>
      </c>
      <c r="D40" s="31" t="s">
        <v>332</v>
      </c>
      <c r="E40" s="31" t="s">
        <v>333</v>
      </c>
      <c r="F40" s="31" t="s">
        <v>669</v>
      </c>
      <c r="G4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4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0.05</v>
      </c>
      <c r="I4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5.0031746031746031E-2</v>
      </c>
    </row>
    <row r="41" spans="1:9" x14ac:dyDescent="0.3">
      <c r="A41" s="21" t="s">
        <v>72</v>
      </c>
      <c r="B41" s="21" t="s">
        <v>71</v>
      </c>
      <c r="C41" s="21" t="s">
        <v>66</v>
      </c>
      <c r="D41" s="21" t="s">
        <v>409</v>
      </c>
      <c r="E41" s="21" t="s">
        <v>13</v>
      </c>
      <c r="F41" s="21" t="s">
        <v>547</v>
      </c>
      <c r="G41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41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5.0027487630566247E-2</v>
      </c>
      <c r="I41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42" spans="1:9" x14ac:dyDescent="0.3">
      <c r="A42" s="31" t="s">
        <v>202</v>
      </c>
      <c r="B42" s="31" t="s">
        <v>201</v>
      </c>
      <c r="C42" s="31" t="s">
        <v>66</v>
      </c>
      <c r="D42" s="31" t="s">
        <v>203</v>
      </c>
      <c r="E42" s="31" t="s">
        <v>143</v>
      </c>
      <c r="F42" s="31" t="s">
        <v>546</v>
      </c>
      <c r="G4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4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0.05</v>
      </c>
      <c r="I4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0.05</v>
      </c>
    </row>
    <row r="43" spans="1:9" x14ac:dyDescent="0.3">
      <c r="A43" s="21" t="s">
        <v>248</v>
      </c>
      <c r="B43" s="21" t="s">
        <v>247</v>
      </c>
      <c r="C43" s="21" t="s">
        <v>43</v>
      </c>
      <c r="D43" s="21" t="s">
        <v>249</v>
      </c>
      <c r="E43" s="21" t="s">
        <v>250</v>
      </c>
      <c r="F43" s="21" t="s">
        <v>545</v>
      </c>
      <c r="G4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4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5.0030058112350548E-2</v>
      </c>
      <c r="I43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0.05</v>
      </c>
    </row>
    <row r="44" spans="1:9" x14ac:dyDescent="0.3">
      <c r="A44" s="31" t="s">
        <v>206</v>
      </c>
      <c r="B44" s="31" t="s">
        <v>205</v>
      </c>
      <c r="C44" s="31" t="s">
        <v>93</v>
      </c>
      <c r="D44" s="31" t="s">
        <v>410</v>
      </c>
      <c r="E44" s="31" t="s">
        <v>143</v>
      </c>
      <c r="F44" s="31" t="s">
        <v>546</v>
      </c>
      <c r="G4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3.0040053404539385E-2</v>
      </c>
      <c r="H4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5.0032404406999353E-2</v>
      </c>
      <c r="I44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45" spans="1:9" x14ac:dyDescent="0.3">
      <c r="A45" s="21" t="s">
        <v>244</v>
      </c>
      <c r="B45" s="21" t="s">
        <v>243</v>
      </c>
      <c r="C45" s="21" t="s">
        <v>7</v>
      </c>
      <c r="D45" s="21" t="s">
        <v>245</v>
      </c>
      <c r="E45" s="21" t="s">
        <v>246</v>
      </c>
      <c r="F45" s="21" t="s">
        <v>545</v>
      </c>
      <c r="G4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4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4.9981853061647742E-2</v>
      </c>
      <c r="I4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5.0022221124882721E-2</v>
      </c>
    </row>
    <row r="46" spans="1:9" x14ac:dyDescent="0.3">
      <c r="A46" s="31" t="s">
        <v>363</v>
      </c>
      <c r="B46" s="31" t="s">
        <v>364</v>
      </c>
      <c r="C46" s="31" t="s">
        <v>7</v>
      </c>
      <c r="D46" s="31" t="s">
        <v>411</v>
      </c>
      <c r="E46" s="31" t="s">
        <v>146</v>
      </c>
      <c r="F46" s="31" t="s">
        <v>546</v>
      </c>
      <c r="G46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46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46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47" spans="1:9" x14ac:dyDescent="0.3">
      <c r="A47" s="21" t="s">
        <v>106</v>
      </c>
      <c r="B47" s="21" t="s">
        <v>105</v>
      </c>
      <c r="C47" s="21" t="s">
        <v>93</v>
      </c>
      <c r="D47" s="21" t="s">
        <v>107</v>
      </c>
      <c r="E47" s="21" t="s">
        <v>439</v>
      </c>
      <c r="F47" s="21" t="s">
        <v>547</v>
      </c>
      <c r="G4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4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5.0046627292508548E-2</v>
      </c>
      <c r="I47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5.0029603315571346E-2</v>
      </c>
    </row>
    <row r="48" spans="1:9" x14ac:dyDescent="0.3">
      <c r="A48" s="31" t="s">
        <v>138</v>
      </c>
      <c r="B48" s="31" t="s">
        <v>307</v>
      </c>
      <c r="C48" s="31" t="s">
        <v>93</v>
      </c>
      <c r="D48" s="31" t="s">
        <v>308</v>
      </c>
      <c r="E48" s="31" t="s">
        <v>309</v>
      </c>
      <c r="F48" s="31" t="s">
        <v>545</v>
      </c>
      <c r="G48" s="33" t="e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#DIV/0!</v>
      </c>
      <c r="H4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7.8768745067087614E-2</v>
      </c>
      <c r="I4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5.0043898156277439E-2</v>
      </c>
    </row>
    <row r="49" spans="1:9" x14ac:dyDescent="0.3">
      <c r="A49" s="21" t="s">
        <v>78</v>
      </c>
      <c r="B49" s="21" t="s">
        <v>77</v>
      </c>
      <c r="C49" s="21" t="s">
        <v>66</v>
      </c>
      <c r="D49" s="21" t="s">
        <v>79</v>
      </c>
      <c r="E49" s="21" t="s">
        <v>80</v>
      </c>
      <c r="F49" s="21" t="s">
        <v>547</v>
      </c>
      <c r="G4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49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4.9965461662445317E-2</v>
      </c>
      <c r="I49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50" spans="1:9" x14ac:dyDescent="0.3">
      <c r="A50" s="31" t="s">
        <v>68</v>
      </c>
      <c r="B50" s="31" t="s">
        <v>67</v>
      </c>
      <c r="C50" s="31" t="s">
        <v>66</v>
      </c>
      <c r="D50" s="31" t="s">
        <v>69</v>
      </c>
      <c r="E50" s="31" t="s">
        <v>70</v>
      </c>
      <c r="F50" s="31" t="s">
        <v>547</v>
      </c>
      <c r="G5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5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5.0015928639694167E-2</v>
      </c>
      <c r="I5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4.9959546925566346E-2</v>
      </c>
    </row>
    <row r="51" spans="1:9" x14ac:dyDescent="0.3">
      <c r="A51" s="21" t="s">
        <v>40</v>
      </c>
      <c r="B51" s="21" t="s">
        <v>39</v>
      </c>
      <c r="C51" s="21" t="s">
        <v>7</v>
      </c>
      <c r="D51" s="21" t="s">
        <v>450</v>
      </c>
      <c r="E51" s="21" t="s">
        <v>9</v>
      </c>
      <c r="F51" s="21" t="s">
        <v>547</v>
      </c>
      <c r="G51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51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</v>
      </c>
      <c r="I5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5.00327868852459E-2</v>
      </c>
    </row>
    <row r="52" spans="1:9" x14ac:dyDescent="0.3">
      <c r="A52" s="31" t="s">
        <v>271</v>
      </c>
      <c r="B52" s="31" t="s">
        <v>270</v>
      </c>
      <c r="C52" s="31" t="s">
        <v>43</v>
      </c>
      <c r="D52" s="31" t="s">
        <v>272</v>
      </c>
      <c r="E52" s="31" t="s">
        <v>273</v>
      </c>
      <c r="F52" s="31" t="s">
        <v>545</v>
      </c>
      <c r="G5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5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4.9976602714085168E-2</v>
      </c>
      <c r="I5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5.0004456725198328E-2</v>
      </c>
    </row>
    <row r="53" spans="1:9" x14ac:dyDescent="0.3">
      <c r="A53" s="21" t="s">
        <v>480</v>
      </c>
      <c r="B53" s="21" t="s">
        <v>270</v>
      </c>
      <c r="C53" s="21" t="s">
        <v>66</v>
      </c>
      <c r="D53" s="21" t="s">
        <v>482</v>
      </c>
      <c r="E53" s="21" t="s">
        <v>441</v>
      </c>
      <c r="F53" s="21" t="s">
        <v>545</v>
      </c>
      <c r="G53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53" s="34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53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</v>
      </c>
    </row>
    <row r="54" spans="1:9" x14ac:dyDescent="0.3">
      <c r="A54" s="31" t="s">
        <v>503</v>
      </c>
      <c r="B54" s="31" t="s">
        <v>504</v>
      </c>
      <c r="C54" s="31" t="s">
        <v>66</v>
      </c>
      <c r="D54" s="31" t="s">
        <v>506</v>
      </c>
      <c r="E54" s="31" t="s">
        <v>143</v>
      </c>
      <c r="F54" s="31" t="s">
        <v>546</v>
      </c>
      <c r="G54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54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54" s="33" t="e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#DIV/0!</v>
      </c>
    </row>
    <row r="55" spans="1:9" x14ac:dyDescent="0.3">
      <c r="A55" s="21" t="s">
        <v>365</v>
      </c>
      <c r="B55" s="21" t="s">
        <v>366</v>
      </c>
      <c r="C55" s="21" t="s">
        <v>93</v>
      </c>
      <c r="D55" s="21" t="s">
        <v>412</v>
      </c>
      <c r="E55" s="21" t="s">
        <v>70</v>
      </c>
      <c r="F55" s="21" t="s">
        <v>547</v>
      </c>
      <c r="G5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55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55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56" spans="1:9" x14ac:dyDescent="0.3">
      <c r="A56" s="31" t="s">
        <v>97</v>
      </c>
      <c r="B56" s="31" t="s">
        <v>96</v>
      </c>
      <c r="C56" s="31" t="s">
        <v>93</v>
      </c>
      <c r="D56" s="31" t="s">
        <v>98</v>
      </c>
      <c r="E56" s="31" t="s">
        <v>70</v>
      </c>
      <c r="F56" s="31" t="s">
        <v>547</v>
      </c>
      <c r="G56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56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5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4.9963369963369961E-2</v>
      </c>
    </row>
    <row r="57" spans="1:9" x14ac:dyDescent="0.3">
      <c r="A57" s="21" t="s">
        <v>185</v>
      </c>
      <c r="B57" s="21" t="s">
        <v>184</v>
      </c>
      <c r="C57" s="21" t="s">
        <v>66</v>
      </c>
      <c r="D57" s="21" t="s">
        <v>186</v>
      </c>
      <c r="E57" s="21" t="s">
        <v>143</v>
      </c>
      <c r="F57" s="21" t="s">
        <v>546</v>
      </c>
      <c r="G5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2.9970029970029972E-2</v>
      </c>
      <c r="H5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5.0005388511693068E-2</v>
      </c>
      <c r="I57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58" spans="1:9" x14ac:dyDescent="0.3">
      <c r="A58" s="31" t="s">
        <v>155</v>
      </c>
      <c r="B58" s="31" t="s">
        <v>154</v>
      </c>
      <c r="C58" s="31" t="s">
        <v>43</v>
      </c>
      <c r="D58" s="31" t="s">
        <v>156</v>
      </c>
      <c r="E58" s="31" t="s">
        <v>143</v>
      </c>
      <c r="F58" s="31" t="s">
        <v>546</v>
      </c>
      <c r="G5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5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4.9995922029198274E-2</v>
      </c>
      <c r="I58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59" spans="1:9" x14ac:dyDescent="0.3">
      <c r="A59" s="21" t="s">
        <v>367</v>
      </c>
      <c r="B59" s="21" t="s">
        <v>368</v>
      </c>
      <c r="C59" s="21" t="s">
        <v>43</v>
      </c>
      <c r="D59" s="21" t="s">
        <v>43</v>
      </c>
      <c r="E59" s="21" t="s">
        <v>27</v>
      </c>
      <c r="F59" s="21" t="s">
        <v>547</v>
      </c>
      <c r="G59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59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59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60" spans="1:9" x14ac:dyDescent="0.3">
      <c r="A60" s="31" t="s">
        <v>90</v>
      </c>
      <c r="B60" s="31" t="s">
        <v>317</v>
      </c>
      <c r="C60" s="31" t="s">
        <v>43</v>
      </c>
      <c r="D60" s="31" t="s">
        <v>318</v>
      </c>
      <c r="E60" s="31" t="s">
        <v>319</v>
      </c>
      <c r="F60" s="31" t="s">
        <v>669</v>
      </c>
      <c r="G6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6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5.0004187955440156E-2</v>
      </c>
      <c r="I6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5.0015954052329295E-2</v>
      </c>
    </row>
    <row r="61" spans="1:9" x14ac:dyDescent="0.3">
      <c r="A61" s="21" t="s">
        <v>188</v>
      </c>
      <c r="B61" s="21" t="s">
        <v>187</v>
      </c>
      <c r="C61" s="21" t="s">
        <v>66</v>
      </c>
      <c r="D61" s="21" t="s">
        <v>189</v>
      </c>
      <c r="E61" s="21" t="s">
        <v>190</v>
      </c>
      <c r="F61" s="21" t="s">
        <v>546</v>
      </c>
      <c r="G61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61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4.9994481845270944E-2</v>
      </c>
      <c r="I6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5.0031532478452809E-2</v>
      </c>
    </row>
    <row r="62" spans="1:9" x14ac:dyDescent="0.3">
      <c r="A62" s="31" t="s">
        <v>206</v>
      </c>
      <c r="B62" s="31" t="s">
        <v>369</v>
      </c>
      <c r="C62" s="31" t="s">
        <v>66</v>
      </c>
      <c r="D62" s="31" t="s">
        <v>413</v>
      </c>
      <c r="E62" s="31" t="s">
        <v>440</v>
      </c>
      <c r="F62" s="31" t="s">
        <v>545</v>
      </c>
      <c r="G6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62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62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63" spans="1:9" x14ac:dyDescent="0.3">
      <c r="A63" s="21" t="s">
        <v>119</v>
      </c>
      <c r="B63" s="21" t="s">
        <v>251</v>
      </c>
      <c r="C63" s="21" t="s">
        <v>43</v>
      </c>
      <c r="D63" s="21" t="s">
        <v>252</v>
      </c>
      <c r="E63" s="21" t="s">
        <v>246</v>
      </c>
      <c r="F63" s="21" t="s">
        <v>545</v>
      </c>
      <c r="G6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6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0.19109837309280958</v>
      </c>
      <c r="I63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5.0035385704175511E-2</v>
      </c>
    </row>
    <row r="64" spans="1:9" x14ac:dyDescent="0.3">
      <c r="A64" s="31" t="s">
        <v>90</v>
      </c>
      <c r="B64" s="31" t="s">
        <v>89</v>
      </c>
      <c r="C64" s="31" t="s">
        <v>93</v>
      </c>
      <c r="D64" s="31" t="s">
        <v>414</v>
      </c>
      <c r="E64" s="31" t="s">
        <v>439</v>
      </c>
      <c r="F64" s="31" t="s">
        <v>547</v>
      </c>
      <c r="G6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6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4.9926578560939794E-2</v>
      </c>
      <c r="I6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0.2432012432012432</v>
      </c>
    </row>
    <row r="65" spans="1:9" x14ac:dyDescent="0.3">
      <c r="A65" s="21" t="s">
        <v>476</v>
      </c>
      <c r="B65" s="21" t="s">
        <v>477</v>
      </c>
      <c r="C65" s="21" t="s">
        <v>66</v>
      </c>
      <c r="D65" s="21" t="s">
        <v>204</v>
      </c>
      <c r="E65" s="21" t="s">
        <v>143</v>
      </c>
      <c r="F65" s="21" t="s">
        <v>546</v>
      </c>
      <c r="G65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65" s="34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65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66" spans="1:9" x14ac:dyDescent="0.3">
      <c r="A66" s="31" t="s">
        <v>158</v>
      </c>
      <c r="B66" s="31" t="s">
        <v>157</v>
      </c>
      <c r="C66" s="31" t="s">
        <v>66</v>
      </c>
      <c r="D66" s="31" t="s">
        <v>159</v>
      </c>
      <c r="E66" s="31" t="s">
        <v>160</v>
      </c>
      <c r="F66" s="31" t="s">
        <v>546</v>
      </c>
      <c r="G66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6.9981760583661318E-2</v>
      </c>
      <c r="H66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4.997308451462408E-2</v>
      </c>
      <c r="I6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4.9987182773647783E-2</v>
      </c>
    </row>
    <row r="67" spans="1:9" x14ac:dyDescent="0.3">
      <c r="A67" s="21" t="s">
        <v>370</v>
      </c>
      <c r="B67" s="21" t="s">
        <v>157</v>
      </c>
      <c r="C67" s="21" t="s">
        <v>7</v>
      </c>
      <c r="D67" s="21" t="s">
        <v>415</v>
      </c>
      <c r="E67" s="21" t="s">
        <v>31</v>
      </c>
      <c r="F67" s="21" t="s">
        <v>547</v>
      </c>
      <c r="G6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67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67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68" spans="1:9" x14ac:dyDescent="0.3">
      <c r="A68" s="31" t="s">
        <v>233</v>
      </c>
      <c r="B68" s="31" t="s">
        <v>232</v>
      </c>
      <c r="C68" s="31" t="s">
        <v>7</v>
      </c>
      <c r="D68" s="31" t="s">
        <v>459</v>
      </c>
      <c r="E68" s="31" t="s">
        <v>234</v>
      </c>
      <c r="F68" s="31" t="s">
        <v>549</v>
      </c>
      <c r="G68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68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6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0.05</v>
      </c>
    </row>
    <row r="69" spans="1:9" x14ac:dyDescent="0.3">
      <c r="A69" s="21" t="s">
        <v>289</v>
      </c>
      <c r="B69" s="21" t="s">
        <v>288</v>
      </c>
      <c r="C69" s="21" t="s">
        <v>93</v>
      </c>
      <c r="D69" s="21" t="s">
        <v>416</v>
      </c>
      <c r="E69" s="21" t="s">
        <v>441</v>
      </c>
      <c r="F69" s="21" t="s">
        <v>545</v>
      </c>
      <c r="G6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69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0.30356598597988416</v>
      </c>
      <c r="I69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5.0035071311667054E-2</v>
      </c>
    </row>
    <row r="70" spans="1:9" x14ac:dyDescent="0.3">
      <c r="A70" s="31" t="s">
        <v>371</v>
      </c>
      <c r="B70" s="31" t="s">
        <v>372</v>
      </c>
      <c r="C70" s="31" t="s">
        <v>7</v>
      </c>
      <c r="D70" s="31" t="s">
        <v>417</v>
      </c>
      <c r="E70" s="31" t="s">
        <v>442</v>
      </c>
      <c r="F70" s="31" t="s">
        <v>550</v>
      </c>
      <c r="G7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70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70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71" spans="1:9" x14ac:dyDescent="0.3">
      <c r="A71" s="21" t="s">
        <v>78</v>
      </c>
      <c r="B71" s="21" t="s">
        <v>481</v>
      </c>
      <c r="C71" s="21" t="s">
        <v>93</v>
      </c>
      <c r="D71" s="21" t="s">
        <v>483</v>
      </c>
      <c r="E71" s="21" t="s">
        <v>231</v>
      </c>
      <c r="F71" s="21" t="s">
        <v>219</v>
      </c>
      <c r="G71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71" s="34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7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0.05</v>
      </c>
    </row>
    <row r="72" spans="1:9" x14ac:dyDescent="0.3">
      <c r="A72" s="31" t="s">
        <v>242</v>
      </c>
      <c r="B72" s="31" t="s">
        <v>241</v>
      </c>
      <c r="C72" s="31" t="s">
        <v>474</v>
      </c>
      <c r="D72" s="31" t="s">
        <v>485</v>
      </c>
      <c r="E72" s="31" t="s">
        <v>437</v>
      </c>
      <c r="F72" s="31" t="s">
        <v>669</v>
      </c>
      <c r="G7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7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0.15492162123993786</v>
      </c>
      <c r="I7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5.00122279285889E-2</v>
      </c>
    </row>
    <row r="73" spans="1:9" x14ac:dyDescent="0.3">
      <c r="A73" s="21" t="s">
        <v>221</v>
      </c>
      <c r="B73" s="21" t="s">
        <v>220</v>
      </c>
      <c r="C73" s="21" t="s">
        <v>43</v>
      </c>
      <c r="D73" s="21" t="s">
        <v>222</v>
      </c>
      <c r="E73" s="21" t="s">
        <v>219</v>
      </c>
      <c r="F73" s="21" t="s">
        <v>219</v>
      </c>
      <c r="G7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6.9967473798337551E-2</v>
      </c>
      <c r="H7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-4.5463757346483821E-2</v>
      </c>
      <c r="I73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0.12052370842179759</v>
      </c>
    </row>
    <row r="74" spans="1:9" x14ac:dyDescent="0.3">
      <c r="A74" s="31" t="s">
        <v>446</v>
      </c>
      <c r="B74" s="31" t="s">
        <v>447</v>
      </c>
      <c r="C74" s="31" t="s">
        <v>93</v>
      </c>
      <c r="D74" s="31" t="s">
        <v>448</v>
      </c>
      <c r="E74" s="31" t="s">
        <v>285</v>
      </c>
      <c r="F74" s="31" t="s">
        <v>545</v>
      </c>
      <c r="G74" s="33" t="e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#DIV/0!</v>
      </c>
      <c r="H74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74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75" spans="1:9" x14ac:dyDescent="0.3">
      <c r="A75" s="21" t="s">
        <v>97</v>
      </c>
      <c r="B75" s="21" t="s">
        <v>658</v>
      </c>
      <c r="C75" s="21" t="s">
        <v>66</v>
      </c>
      <c r="D75" s="21" t="s">
        <v>659</v>
      </c>
      <c r="E75" s="21" t="s">
        <v>219</v>
      </c>
      <c r="F75" s="21" t="s">
        <v>219</v>
      </c>
      <c r="G75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75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75" s="34" t="e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#DIV/0!</v>
      </c>
    </row>
    <row r="76" spans="1:9" x14ac:dyDescent="0.3">
      <c r="A76" s="31" t="s">
        <v>23</v>
      </c>
      <c r="B76" s="31" t="s">
        <v>22</v>
      </c>
      <c r="C76" s="31" t="s">
        <v>7</v>
      </c>
      <c r="D76" s="31" t="s">
        <v>418</v>
      </c>
      <c r="E76" s="31" t="s">
        <v>438</v>
      </c>
      <c r="F76" s="31" t="s">
        <v>547</v>
      </c>
      <c r="G76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76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5.0021221124113259E-2</v>
      </c>
      <c r="I7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5.0005774338838203E-2</v>
      </c>
    </row>
    <row r="77" spans="1:9" x14ac:dyDescent="0.3">
      <c r="A77" s="21" t="s">
        <v>119</v>
      </c>
      <c r="B77" s="21" t="s">
        <v>458</v>
      </c>
      <c r="C77" s="21" t="s">
        <v>66</v>
      </c>
      <c r="D77" s="21" t="s">
        <v>186</v>
      </c>
      <c r="E77" s="21" t="s">
        <v>143</v>
      </c>
      <c r="F77" s="21" t="s">
        <v>546</v>
      </c>
      <c r="G77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77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77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78" spans="1:9" x14ac:dyDescent="0.3">
      <c r="A78" s="31" t="s">
        <v>109</v>
      </c>
      <c r="B78" s="31" t="s">
        <v>162</v>
      </c>
      <c r="C78" s="31" t="s">
        <v>66</v>
      </c>
      <c r="D78" s="31" t="s">
        <v>163</v>
      </c>
      <c r="E78" s="31" t="s">
        <v>143</v>
      </c>
      <c r="F78" s="31" t="s">
        <v>546</v>
      </c>
      <c r="G78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78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7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5.0044365572315883E-2</v>
      </c>
    </row>
    <row r="79" spans="1:9" x14ac:dyDescent="0.3">
      <c r="A79" s="21" t="s">
        <v>373</v>
      </c>
      <c r="B79" s="21" t="s">
        <v>374</v>
      </c>
      <c r="C79" s="21" t="s">
        <v>7</v>
      </c>
      <c r="D79" s="21" t="s">
        <v>419</v>
      </c>
      <c r="E79" s="21" t="s">
        <v>316</v>
      </c>
      <c r="F79" s="21" t="s">
        <v>669</v>
      </c>
      <c r="G7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79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79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80" spans="1:9" x14ac:dyDescent="0.3">
      <c r="A80" s="31" t="s">
        <v>328</v>
      </c>
      <c r="B80" s="31" t="s">
        <v>327</v>
      </c>
      <c r="C80" s="31" t="s">
        <v>66</v>
      </c>
      <c r="D80" s="31" t="s">
        <v>329</v>
      </c>
      <c r="E80" s="31" t="s">
        <v>323</v>
      </c>
      <c r="F80" s="31" t="s">
        <v>669</v>
      </c>
      <c r="G8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8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5.0033003300330031E-2</v>
      </c>
      <c r="I8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5.0037716872014082E-2</v>
      </c>
    </row>
    <row r="81" spans="1:9" x14ac:dyDescent="0.3">
      <c r="A81" s="21" t="s">
        <v>119</v>
      </c>
      <c r="B81" s="21" t="s">
        <v>118</v>
      </c>
      <c r="C81" s="21" t="s">
        <v>93</v>
      </c>
      <c r="D81" s="21" t="s">
        <v>420</v>
      </c>
      <c r="E81" s="21" t="s">
        <v>27</v>
      </c>
      <c r="F81" s="21" t="s">
        <v>547</v>
      </c>
      <c r="G81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6.998026197739099E-2</v>
      </c>
      <c r="H81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4.9974844876739893E-2</v>
      </c>
      <c r="I8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4.999201405526274E-2</v>
      </c>
    </row>
    <row r="82" spans="1:9" x14ac:dyDescent="0.3">
      <c r="A82" s="31" t="s">
        <v>53</v>
      </c>
      <c r="B82" s="31" t="s">
        <v>52</v>
      </c>
      <c r="C82" s="31" t="s">
        <v>43</v>
      </c>
      <c r="D82" s="31" t="s">
        <v>54</v>
      </c>
      <c r="E82" s="31" t="s">
        <v>55</v>
      </c>
      <c r="F82" s="31" t="s">
        <v>547</v>
      </c>
      <c r="G8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8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5.0042625745950552E-2</v>
      </c>
      <c r="I8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5.0012178290168061E-2</v>
      </c>
    </row>
    <row r="83" spans="1:9" x14ac:dyDescent="0.3">
      <c r="A83" s="21" t="s">
        <v>141</v>
      </c>
      <c r="B83" s="21" t="s">
        <v>140</v>
      </c>
      <c r="C83" s="21" t="s">
        <v>43</v>
      </c>
      <c r="D83" s="21" t="s">
        <v>142</v>
      </c>
      <c r="E83" s="21" t="s">
        <v>143</v>
      </c>
      <c r="F83" s="21" t="s">
        <v>546</v>
      </c>
      <c r="G8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5.9658460856065645E-2</v>
      </c>
      <c r="H8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5.002092925910423E-2</v>
      </c>
      <c r="I83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84" spans="1:9" x14ac:dyDescent="0.3">
      <c r="A84" s="31" t="s">
        <v>305</v>
      </c>
      <c r="B84" s="31" t="s">
        <v>304</v>
      </c>
      <c r="C84" s="31" t="s">
        <v>66</v>
      </c>
      <c r="D84" s="31" t="s">
        <v>306</v>
      </c>
      <c r="E84" s="31" t="s">
        <v>250</v>
      </c>
      <c r="F84" s="31" t="s">
        <v>545</v>
      </c>
      <c r="G8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8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5.0057317539166986E-2</v>
      </c>
      <c r="I8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4.9975739932071807E-2</v>
      </c>
    </row>
    <row r="85" spans="1:9" x14ac:dyDescent="0.3">
      <c r="A85" s="21" t="s">
        <v>454</v>
      </c>
      <c r="B85" s="21" t="s">
        <v>455</v>
      </c>
      <c r="C85" s="21" t="s">
        <v>66</v>
      </c>
      <c r="D85" s="21" t="s">
        <v>66</v>
      </c>
      <c r="E85" s="21" t="s">
        <v>9</v>
      </c>
      <c r="F85" s="21" t="s">
        <v>547</v>
      </c>
      <c r="G85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85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85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86" spans="1:9" x14ac:dyDescent="0.3">
      <c r="A86" s="31" t="s">
        <v>293</v>
      </c>
      <c r="B86" s="31" t="s">
        <v>292</v>
      </c>
      <c r="C86" s="31" t="s">
        <v>66</v>
      </c>
      <c r="D86" s="31" t="s">
        <v>294</v>
      </c>
      <c r="E86" s="31" t="s">
        <v>295</v>
      </c>
      <c r="F86" s="31" t="s">
        <v>545</v>
      </c>
      <c r="G86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7.5860236481998133E-2</v>
      </c>
      <c r="H86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5.001234872808101E-2</v>
      </c>
      <c r="I8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4.9982359167352698E-2</v>
      </c>
    </row>
    <row r="87" spans="1:9" x14ac:dyDescent="0.3">
      <c r="A87" s="21" t="s">
        <v>375</v>
      </c>
      <c r="B87" s="21" t="s">
        <v>376</v>
      </c>
      <c r="C87" s="21" t="s">
        <v>93</v>
      </c>
      <c r="D87" s="21" t="s">
        <v>421</v>
      </c>
      <c r="E87" s="21" t="s">
        <v>85</v>
      </c>
      <c r="F87" s="21" t="s">
        <v>547</v>
      </c>
      <c r="G8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87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87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88" spans="1:9" x14ac:dyDescent="0.3">
      <c r="A88" s="31" t="s">
        <v>192</v>
      </c>
      <c r="B88" s="31" t="s">
        <v>191</v>
      </c>
      <c r="C88" s="31" t="s">
        <v>66</v>
      </c>
      <c r="D88" s="31" t="s">
        <v>193</v>
      </c>
      <c r="E88" s="31" t="s">
        <v>194</v>
      </c>
      <c r="F88" s="31" t="s">
        <v>546</v>
      </c>
      <c r="G8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7.0019723865877709E-2</v>
      </c>
      <c r="H8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0.05</v>
      </c>
      <c r="I8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5.0032916392363395E-2</v>
      </c>
    </row>
    <row r="89" spans="1:9" x14ac:dyDescent="0.3">
      <c r="A89" s="21" t="s">
        <v>512</v>
      </c>
      <c r="B89" s="21" t="s">
        <v>191</v>
      </c>
      <c r="C89" s="21" t="s">
        <v>93</v>
      </c>
      <c r="D89" s="21" t="s">
        <v>513</v>
      </c>
      <c r="E89" s="21" t="s">
        <v>499</v>
      </c>
      <c r="F89" s="21" t="s">
        <v>545</v>
      </c>
      <c r="G89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89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89" s="34" t="e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#DIV/0!</v>
      </c>
    </row>
    <row r="90" spans="1:9" x14ac:dyDescent="0.3">
      <c r="A90" s="31" t="s">
        <v>488</v>
      </c>
      <c r="B90" s="31" t="s">
        <v>489</v>
      </c>
      <c r="C90" s="31" t="s">
        <v>93</v>
      </c>
      <c r="D90" s="31" t="s">
        <v>492</v>
      </c>
      <c r="E90" s="31" t="s">
        <v>493</v>
      </c>
      <c r="F90" s="31" t="s">
        <v>549</v>
      </c>
      <c r="G90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90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9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</v>
      </c>
    </row>
    <row r="91" spans="1:9" x14ac:dyDescent="0.3">
      <c r="A91" s="21" t="s">
        <v>211</v>
      </c>
      <c r="B91" s="21" t="s">
        <v>210</v>
      </c>
      <c r="C91" s="21" t="s">
        <v>93</v>
      </c>
      <c r="D91" s="21" t="s">
        <v>212</v>
      </c>
      <c r="E91" s="21" t="s">
        <v>143</v>
      </c>
      <c r="F91" s="21" t="s">
        <v>546</v>
      </c>
      <c r="G91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91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5.0068965517241382E-2</v>
      </c>
      <c r="I9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5.0045973991856035E-2</v>
      </c>
    </row>
    <row r="92" spans="1:9" x14ac:dyDescent="0.3">
      <c r="A92" s="31" t="s">
        <v>152</v>
      </c>
      <c r="B92" s="31" t="s">
        <v>151</v>
      </c>
      <c r="C92" s="31" t="s">
        <v>43</v>
      </c>
      <c r="D92" s="31" t="s">
        <v>422</v>
      </c>
      <c r="E92" s="31" t="s">
        <v>153</v>
      </c>
      <c r="F92" s="31" t="s">
        <v>546</v>
      </c>
      <c r="G9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9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5.0022498875056248E-2</v>
      </c>
      <c r="I9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4.9996428826512389E-2</v>
      </c>
    </row>
    <row r="93" spans="1:9" x14ac:dyDescent="0.3">
      <c r="A93" s="21" t="s">
        <v>377</v>
      </c>
      <c r="B93" s="21" t="s">
        <v>378</v>
      </c>
      <c r="C93" s="21" t="s">
        <v>66</v>
      </c>
      <c r="D93" s="21" t="s">
        <v>329</v>
      </c>
      <c r="E93" s="21" t="s">
        <v>323</v>
      </c>
      <c r="F93" s="21" t="s">
        <v>669</v>
      </c>
      <c r="G9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93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93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94" spans="1:9" x14ac:dyDescent="0.3">
      <c r="A94" s="31" t="s">
        <v>379</v>
      </c>
      <c r="B94" s="31" t="s">
        <v>380</v>
      </c>
      <c r="C94" s="31" t="s">
        <v>43</v>
      </c>
      <c r="D94" s="31" t="s">
        <v>7</v>
      </c>
      <c r="E94" s="31" t="s">
        <v>27</v>
      </c>
      <c r="F94" s="31" t="s">
        <v>547</v>
      </c>
      <c r="G9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94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94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95" spans="1:9" x14ac:dyDescent="0.3">
      <c r="A95" s="21" t="s">
        <v>130</v>
      </c>
      <c r="B95" s="21" t="s">
        <v>129</v>
      </c>
      <c r="C95" s="21" t="s">
        <v>7</v>
      </c>
      <c r="D95" s="21" t="s">
        <v>131</v>
      </c>
      <c r="E95" s="21" t="s">
        <v>132</v>
      </c>
      <c r="F95" s="21" t="s">
        <v>546</v>
      </c>
      <c r="G9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7.0011551403746666E-2</v>
      </c>
      <c r="H9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4.9988265665336776E-2</v>
      </c>
      <c r="I9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5.0022351363433172E-2</v>
      </c>
    </row>
    <row r="96" spans="1:9" x14ac:dyDescent="0.3">
      <c r="A96" s="31" t="s">
        <v>538</v>
      </c>
      <c r="B96" s="31" t="s">
        <v>539</v>
      </c>
      <c r="C96" s="31" t="s">
        <v>93</v>
      </c>
      <c r="D96" s="31" t="s">
        <v>540</v>
      </c>
      <c r="E96" s="31" t="s">
        <v>295</v>
      </c>
      <c r="F96" s="31" t="s">
        <v>545</v>
      </c>
      <c r="G96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96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9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</v>
      </c>
    </row>
    <row r="97" spans="1:9" x14ac:dyDescent="0.3">
      <c r="A97" s="21" t="s">
        <v>303</v>
      </c>
      <c r="B97" s="21" t="s">
        <v>302</v>
      </c>
      <c r="C97" s="21" t="s">
        <v>66</v>
      </c>
      <c r="D97" s="21" t="s">
        <v>460</v>
      </c>
      <c r="E97" s="21" t="s">
        <v>461</v>
      </c>
      <c r="F97" s="21" t="s">
        <v>545</v>
      </c>
      <c r="G97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97" s="34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97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5.004210273066282E-2</v>
      </c>
    </row>
    <row r="98" spans="1:9" x14ac:dyDescent="0.3">
      <c r="A98" s="31" t="s">
        <v>381</v>
      </c>
      <c r="B98" s="31" t="s">
        <v>382</v>
      </c>
      <c r="C98" s="31" t="s">
        <v>7</v>
      </c>
      <c r="D98" s="31" t="s">
        <v>218</v>
      </c>
      <c r="E98" s="31" t="s">
        <v>219</v>
      </c>
      <c r="F98" s="31" t="s">
        <v>219</v>
      </c>
      <c r="G9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9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-2.902839871544613E-2</v>
      </c>
      <c r="I98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99" spans="1:9" x14ac:dyDescent="0.3">
      <c r="A99" s="21" t="s">
        <v>275</v>
      </c>
      <c r="B99" s="21" t="s">
        <v>274</v>
      </c>
      <c r="C99" s="21" t="s">
        <v>66</v>
      </c>
      <c r="D99" s="21" t="s">
        <v>423</v>
      </c>
      <c r="E99" s="21" t="s">
        <v>441</v>
      </c>
      <c r="F99" s="21" t="s">
        <v>545</v>
      </c>
      <c r="G9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3.0044423661444938E-2</v>
      </c>
      <c r="H99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0.25002837362387925</v>
      </c>
      <c r="I99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5.0027238060650084E-2</v>
      </c>
    </row>
    <row r="100" spans="1:9" x14ac:dyDescent="0.3">
      <c r="A100" s="31" t="s">
        <v>138</v>
      </c>
      <c r="B100" s="31" t="s">
        <v>137</v>
      </c>
      <c r="C100" s="31" t="s">
        <v>66</v>
      </c>
      <c r="D100" s="31" t="s">
        <v>167</v>
      </c>
      <c r="E100" s="31" t="s">
        <v>139</v>
      </c>
      <c r="F100" s="31" t="s">
        <v>546</v>
      </c>
      <c r="G10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0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0.41610436347278451</v>
      </c>
      <c r="I10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0.05</v>
      </c>
    </row>
    <row r="101" spans="1:9" x14ac:dyDescent="0.3">
      <c r="A101" s="21" t="s">
        <v>148</v>
      </c>
      <c r="B101" s="21" t="s">
        <v>147</v>
      </c>
      <c r="C101" s="21" t="s">
        <v>43</v>
      </c>
      <c r="D101" s="21" t="s">
        <v>149</v>
      </c>
      <c r="E101" s="21" t="s">
        <v>150</v>
      </c>
      <c r="F101" s="21" t="s">
        <v>546</v>
      </c>
      <c r="G101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01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4.99754678629004E-2</v>
      </c>
      <c r="I101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02" spans="1:9" x14ac:dyDescent="0.3">
      <c r="A102" s="31" t="s">
        <v>277</v>
      </c>
      <c r="B102" s="31" t="s">
        <v>276</v>
      </c>
      <c r="C102" s="31" t="s">
        <v>93</v>
      </c>
      <c r="D102" s="31" t="s">
        <v>445</v>
      </c>
      <c r="E102" s="31" t="s">
        <v>262</v>
      </c>
      <c r="F102" s="31" t="s">
        <v>545</v>
      </c>
      <c r="G102" s="33" t="e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#DIV/0!</v>
      </c>
      <c r="H10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4.9959616937810085E-2</v>
      </c>
      <c r="I10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0.16824175824175824</v>
      </c>
    </row>
    <row r="103" spans="1:9" x14ac:dyDescent="0.3">
      <c r="A103" s="21" t="s">
        <v>508</v>
      </c>
      <c r="B103" s="21" t="s">
        <v>509</v>
      </c>
      <c r="C103" s="21" t="s">
        <v>43</v>
      </c>
      <c r="D103" s="21" t="s">
        <v>510</v>
      </c>
      <c r="E103" s="21" t="s">
        <v>219</v>
      </c>
      <c r="F103" s="21" t="s">
        <v>219</v>
      </c>
      <c r="G103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03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03" s="34" t="e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#DIV/0!</v>
      </c>
    </row>
    <row r="104" spans="1:9" x14ac:dyDescent="0.3">
      <c r="A104" s="31" t="s">
        <v>248</v>
      </c>
      <c r="B104" s="31" t="s">
        <v>284</v>
      </c>
      <c r="C104" s="31" t="s">
        <v>93</v>
      </c>
      <c r="D104" s="31" t="s">
        <v>424</v>
      </c>
      <c r="E104" s="31" t="s">
        <v>273</v>
      </c>
      <c r="F104" s="31" t="s">
        <v>545</v>
      </c>
      <c r="G10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0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5.00478599753863E-2</v>
      </c>
      <c r="I10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4.9954065227377123E-2</v>
      </c>
    </row>
    <row r="105" spans="1:9" x14ac:dyDescent="0.3">
      <c r="A105" s="21" t="s">
        <v>127</v>
      </c>
      <c r="B105" s="21" t="s">
        <v>126</v>
      </c>
      <c r="C105" s="21" t="s">
        <v>128</v>
      </c>
      <c r="D105" s="21" t="s">
        <v>128</v>
      </c>
      <c r="E105" s="21" t="s">
        <v>123</v>
      </c>
      <c r="F105" s="21" t="s">
        <v>547</v>
      </c>
      <c r="G10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0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5.0046554934823122E-2</v>
      </c>
      <c r="I10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5.0099756151629392E-2</v>
      </c>
    </row>
    <row r="106" spans="1:9" x14ac:dyDescent="0.3">
      <c r="A106" s="31" t="s">
        <v>11</v>
      </c>
      <c r="B106" s="31" t="s">
        <v>10</v>
      </c>
      <c r="C106" s="31" t="s">
        <v>7</v>
      </c>
      <c r="D106" s="31" t="s">
        <v>12</v>
      </c>
      <c r="E106" s="31" t="s">
        <v>13</v>
      </c>
      <c r="F106" s="31" t="s">
        <v>547</v>
      </c>
      <c r="G106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06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8.153828143291969E-2</v>
      </c>
      <c r="I10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5.000811820100666E-2</v>
      </c>
    </row>
    <row r="107" spans="1:9" x14ac:dyDescent="0.3">
      <c r="A107" s="21" t="s">
        <v>19</v>
      </c>
      <c r="B107" s="21" t="s">
        <v>18</v>
      </c>
      <c r="C107" s="21" t="s">
        <v>7</v>
      </c>
      <c r="D107" s="21" t="s">
        <v>20</v>
      </c>
      <c r="E107" s="21" t="s">
        <v>21</v>
      </c>
      <c r="F107" s="21" t="s">
        <v>547</v>
      </c>
      <c r="G10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0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8.1538461538461532E-2</v>
      </c>
      <c r="I107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5.0014224751066857E-2</v>
      </c>
    </row>
    <row r="108" spans="1:9" x14ac:dyDescent="0.3">
      <c r="A108" s="31" t="s">
        <v>321</v>
      </c>
      <c r="B108" s="31" t="s">
        <v>320</v>
      </c>
      <c r="C108" s="31" t="s">
        <v>43</v>
      </c>
      <c r="D108" s="31" t="s">
        <v>322</v>
      </c>
      <c r="E108" s="31" t="s">
        <v>323</v>
      </c>
      <c r="F108" s="31" t="s">
        <v>669</v>
      </c>
      <c r="G10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0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5.0013372559507892E-2</v>
      </c>
      <c r="I10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5.0008490405841398E-2</v>
      </c>
    </row>
    <row r="109" spans="1:9" x14ac:dyDescent="0.3">
      <c r="A109" s="21" t="s">
        <v>383</v>
      </c>
      <c r="B109" s="21" t="s">
        <v>384</v>
      </c>
      <c r="C109" s="21" t="s">
        <v>7</v>
      </c>
      <c r="D109" s="21" t="s">
        <v>425</v>
      </c>
      <c r="E109" s="21" t="s">
        <v>38</v>
      </c>
      <c r="F109" s="21" t="s">
        <v>547</v>
      </c>
      <c r="G10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2.9987129987129987E-2</v>
      </c>
      <c r="H109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09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10" spans="1:9" x14ac:dyDescent="0.3">
      <c r="A110" s="31" t="s">
        <v>385</v>
      </c>
      <c r="B110" s="31" t="s">
        <v>386</v>
      </c>
      <c r="C110" s="31" t="s">
        <v>43</v>
      </c>
      <c r="D110" s="31" t="s">
        <v>426</v>
      </c>
      <c r="E110" s="31" t="s">
        <v>443</v>
      </c>
      <c r="F110" s="31" t="s">
        <v>545</v>
      </c>
      <c r="G11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10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10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11" spans="1:9" x14ac:dyDescent="0.3">
      <c r="A111" s="21" t="s">
        <v>65</v>
      </c>
      <c r="B111" s="21" t="s">
        <v>64</v>
      </c>
      <c r="C111" s="21" t="s">
        <v>66</v>
      </c>
      <c r="D111" s="21" t="s">
        <v>66</v>
      </c>
      <c r="E111" s="21" t="s">
        <v>438</v>
      </c>
      <c r="F111" s="21" t="s">
        <v>547</v>
      </c>
      <c r="G111" s="34" t="e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#DIV/0!</v>
      </c>
      <c r="H111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5.0051282051282051E-2</v>
      </c>
      <c r="I11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5.0009767532721232E-2</v>
      </c>
    </row>
    <row r="112" spans="1:9" x14ac:dyDescent="0.3">
      <c r="A112" s="31" t="s">
        <v>387</v>
      </c>
      <c r="B112" s="31" t="s">
        <v>388</v>
      </c>
      <c r="C112" s="31" t="s">
        <v>66</v>
      </c>
      <c r="D112" s="31" t="s">
        <v>427</v>
      </c>
      <c r="E112" s="31" t="s">
        <v>85</v>
      </c>
      <c r="F112" s="31" t="s">
        <v>547</v>
      </c>
      <c r="G11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12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12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13" spans="1:9" x14ac:dyDescent="0.3">
      <c r="A113" s="21" t="s">
        <v>36</v>
      </c>
      <c r="B113" s="21" t="s">
        <v>35</v>
      </c>
      <c r="C113" s="21" t="s">
        <v>7</v>
      </c>
      <c r="D113" s="21" t="s">
        <v>37</v>
      </c>
      <c r="E113" s="21" t="s">
        <v>38</v>
      </c>
      <c r="F113" s="21" t="s">
        <v>547</v>
      </c>
      <c r="G113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1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</v>
      </c>
      <c r="I113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0.05</v>
      </c>
    </row>
    <row r="114" spans="1:9" x14ac:dyDescent="0.3">
      <c r="A114" s="31" t="s">
        <v>88</v>
      </c>
      <c r="B114" s="31" t="s">
        <v>290</v>
      </c>
      <c r="C114" s="31" t="s">
        <v>93</v>
      </c>
      <c r="D114" s="31" t="s">
        <v>463</v>
      </c>
      <c r="E114" s="31" t="s">
        <v>291</v>
      </c>
      <c r="F114" s="31" t="s">
        <v>545</v>
      </c>
      <c r="G11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1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0.21586847748391708</v>
      </c>
      <c r="I11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4.9970605526161081E-2</v>
      </c>
    </row>
    <row r="115" spans="1:9" x14ac:dyDescent="0.3">
      <c r="A115" s="21" t="s">
        <v>494</v>
      </c>
      <c r="B115" s="21" t="s">
        <v>495</v>
      </c>
      <c r="C115" s="21" t="s">
        <v>93</v>
      </c>
      <c r="D115" s="21" t="s">
        <v>124</v>
      </c>
      <c r="E115" s="21" t="s">
        <v>125</v>
      </c>
      <c r="F115" s="21" t="s">
        <v>547</v>
      </c>
      <c r="G115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15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15" s="34" t="e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#DIV/0!</v>
      </c>
    </row>
    <row r="116" spans="1:9" x14ac:dyDescent="0.3">
      <c r="A116" s="31" t="s">
        <v>175</v>
      </c>
      <c r="B116" s="31" t="s">
        <v>174</v>
      </c>
      <c r="C116" s="31" t="s">
        <v>93</v>
      </c>
      <c r="D116" s="31" t="s">
        <v>176</v>
      </c>
      <c r="E116" s="31" t="s">
        <v>150</v>
      </c>
      <c r="F116" s="31" t="s">
        <v>546</v>
      </c>
      <c r="G116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16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5.0042319085907741E-2</v>
      </c>
      <c r="I11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4.9974811083123426E-2</v>
      </c>
    </row>
    <row r="117" spans="1:9" x14ac:dyDescent="0.3">
      <c r="A117" s="21" t="s">
        <v>134</v>
      </c>
      <c r="B117" s="21" t="s">
        <v>133</v>
      </c>
      <c r="C117" s="21" t="s">
        <v>43</v>
      </c>
      <c r="D117" s="21" t="s">
        <v>135</v>
      </c>
      <c r="E117" s="21" t="s">
        <v>136</v>
      </c>
      <c r="F117" s="21" t="s">
        <v>546</v>
      </c>
      <c r="G11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1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5.0031152647975079E-2</v>
      </c>
      <c r="I117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18" spans="1:9" x14ac:dyDescent="0.3">
      <c r="A118" s="31" t="s">
        <v>178</v>
      </c>
      <c r="B118" s="31" t="s">
        <v>177</v>
      </c>
      <c r="C118" s="31" t="s">
        <v>93</v>
      </c>
      <c r="D118" s="31" t="s">
        <v>179</v>
      </c>
      <c r="E118" s="31" t="s">
        <v>146</v>
      </c>
      <c r="F118" s="31" t="s">
        <v>546</v>
      </c>
      <c r="G11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1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4.9978687127024725E-2</v>
      </c>
      <c r="I11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0.18217801684766061</v>
      </c>
    </row>
    <row r="119" spans="1:9" x14ac:dyDescent="0.3">
      <c r="A119" s="21" t="s">
        <v>236</v>
      </c>
      <c r="B119" s="21" t="s">
        <v>235</v>
      </c>
      <c r="C119" s="21" t="s">
        <v>43</v>
      </c>
      <c r="D119" s="21" t="s">
        <v>237</v>
      </c>
      <c r="E119" s="21" t="s">
        <v>234</v>
      </c>
      <c r="F119" s="21" t="s">
        <v>549</v>
      </c>
      <c r="G11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19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5.0031220730565096E-2</v>
      </c>
      <c r="I119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5.002601650189549E-2</v>
      </c>
    </row>
    <row r="120" spans="1:9" x14ac:dyDescent="0.3">
      <c r="A120" s="31" t="s">
        <v>283</v>
      </c>
      <c r="B120" s="31" t="s">
        <v>282</v>
      </c>
      <c r="C120" s="31" t="s">
        <v>93</v>
      </c>
      <c r="D120" s="31" t="s">
        <v>428</v>
      </c>
      <c r="E120" s="31" t="s">
        <v>440</v>
      </c>
      <c r="F120" s="31" t="s">
        <v>545</v>
      </c>
      <c r="G12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2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0.23531902879728966</v>
      </c>
      <c r="I120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21" spans="1:9" x14ac:dyDescent="0.3">
      <c r="A121" s="21" t="s">
        <v>663</v>
      </c>
      <c r="B121" s="21" t="s">
        <v>662</v>
      </c>
      <c r="C121" s="21" t="s">
        <v>7</v>
      </c>
      <c r="D121" s="21" t="s">
        <v>664</v>
      </c>
      <c r="E121" s="21" t="s">
        <v>146</v>
      </c>
      <c r="F121" s="21" t="s">
        <v>546</v>
      </c>
      <c r="G121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21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21" s="34" t="e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#DIV/0!</v>
      </c>
    </row>
    <row r="122" spans="1:9" x14ac:dyDescent="0.3">
      <c r="A122" s="31" t="s">
        <v>451</v>
      </c>
      <c r="B122" s="31" t="s">
        <v>452</v>
      </c>
      <c r="C122" s="31" t="s">
        <v>43</v>
      </c>
      <c r="D122" s="31" t="s">
        <v>426</v>
      </c>
      <c r="E122" s="31" t="s">
        <v>443</v>
      </c>
      <c r="F122" s="31" t="s">
        <v>545</v>
      </c>
      <c r="G122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22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22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23" spans="1:9" x14ac:dyDescent="0.3">
      <c r="A123" s="21" t="s">
        <v>42</v>
      </c>
      <c r="B123" s="21" t="s">
        <v>41</v>
      </c>
      <c r="C123" s="21" t="s">
        <v>43</v>
      </c>
      <c r="D123" s="21" t="s">
        <v>44</v>
      </c>
      <c r="E123" s="21" t="s">
        <v>45</v>
      </c>
      <c r="F123" s="21" t="s">
        <v>547</v>
      </c>
      <c r="G12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2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5.0017391304347826E-2</v>
      </c>
      <c r="I123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5.0019875447197562E-2</v>
      </c>
    </row>
    <row r="124" spans="1:9" x14ac:dyDescent="0.3">
      <c r="A124" s="31" t="s">
        <v>29</v>
      </c>
      <c r="B124" s="31" t="s">
        <v>28</v>
      </c>
      <c r="C124" s="31" t="s">
        <v>7</v>
      </c>
      <c r="D124" s="31" t="s">
        <v>30</v>
      </c>
      <c r="E124" s="31" t="s">
        <v>31</v>
      </c>
      <c r="F124" s="31" t="s">
        <v>547</v>
      </c>
      <c r="G124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2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</v>
      </c>
      <c r="I12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0.10248829761024883</v>
      </c>
    </row>
    <row r="125" spans="1:9" x14ac:dyDescent="0.3">
      <c r="A125" s="21" t="s">
        <v>47</v>
      </c>
      <c r="B125" s="21" t="s">
        <v>46</v>
      </c>
      <c r="C125" s="21" t="s">
        <v>43</v>
      </c>
      <c r="D125" s="21" t="s">
        <v>48</v>
      </c>
      <c r="E125" s="21" t="s">
        <v>17</v>
      </c>
      <c r="F125" s="21" t="s">
        <v>547</v>
      </c>
      <c r="G12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2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5.0023633212541357E-2</v>
      </c>
      <c r="I12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-0.47501688048615798</v>
      </c>
    </row>
    <row r="126" spans="1:9" x14ac:dyDescent="0.3">
      <c r="A126" s="31" t="s">
        <v>121</v>
      </c>
      <c r="B126" s="31" t="s">
        <v>120</v>
      </c>
      <c r="C126" s="31" t="s">
        <v>93</v>
      </c>
      <c r="D126" s="31" t="s">
        <v>456</v>
      </c>
      <c r="E126" s="31" t="s">
        <v>123</v>
      </c>
      <c r="F126" s="31" t="s">
        <v>547</v>
      </c>
      <c r="G126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26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12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-0.21247642991829038</v>
      </c>
    </row>
    <row r="127" spans="1:9" x14ac:dyDescent="0.3">
      <c r="A127" s="21" t="s">
        <v>226</v>
      </c>
      <c r="B127" s="21" t="s">
        <v>225</v>
      </c>
      <c r="C127" s="21" t="s">
        <v>66</v>
      </c>
      <c r="D127" s="21" t="s">
        <v>227</v>
      </c>
      <c r="E127" s="21" t="s">
        <v>219</v>
      </c>
      <c r="F127" s="21" t="s">
        <v>219</v>
      </c>
      <c r="G12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2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5.0010871928680145E-2</v>
      </c>
      <c r="I127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28" spans="1:9" x14ac:dyDescent="0.3">
      <c r="A128" s="31" t="s">
        <v>214</v>
      </c>
      <c r="B128" s="31" t="s">
        <v>389</v>
      </c>
      <c r="C128" s="31" t="s">
        <v>66</v>
      </c>
      <c r="D128" s="31" t="s">
        <v>163</v>
      </c>
      <c r="E128" s="31" t="s">
        <v>143</v>
      </c>
      <c r="F128" s="31" t="s">
        <v>546</v>
      </c>
      <c r="G12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28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28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29" spans="1:9" x14ac:dyDescent="0.3">
      <c r="A129" s="21" t="s">
        <v>78</v>
      </c>
      <c r="B129" s="21" t="s">
        <v>257</v>
      </c>
      <c r="C129" s="21" t="s">
        <v>43</v>
      </c>
      <c r="D129" s="21" t="s">
        <v>464</v>
      </c>
      <c r="E129" s="21" t="s">
        <v>465</v>
      </c>
      <c r="F129" s="21" t="s">
        <v>545</v>
      </c>
      <c r="G12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29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0.20280425219941348</v>
      </c>
      <c r="I129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6.925714285714285E-2</v>
      </c>
    </row>
    <row r="130" spans="1:9" x14ac:dyDescent="0.3">
      <c r="A130" s="31" t="s">
        <v>390</v>
      </c>
      <c r="B130" s="31" t="s">
        <v>391</v>
      </c>
      <c r="C130" s="31" t="s">
        <v>43</v>
      </c>
      <c r="D130" s="31" t="s">
        <v>429</v>
      </c>
      <c r="E130" s="31" t="s">
        <v>161</v>
      </c>
      <c r="F130" s="31" t="s">
        <v>546</v>
      </c>
      <c r="G13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3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5.0038823224915881E-2</v>
      </c>
      <c r="I130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31" spans="1:9" x14ac:dyDescent="0.3">
      <c r="A131" s="21" t="s">
        <v>100</v>
      </c>
      <c r="B131" s="21" t="s">
        <v>99</v>
      </c>
      <c r="C131" s="21" t="s">
        <v>93</v>
      </c>
      <c r="D131" s="21" t="s">
        <v>101</v>
      </c>
      <c r="E131" s="21" t="s">
        <v>70</v>
      </c>
      <c r="F131" s="21" t="s">
        <v>547</v>
      </c>
      <c r="G131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31" s="34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13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4.9963369963369961E-2</v>
      </c>
    </row>
    <row r="132" spans="1:9" x14ac:dyDescent="0.3">
      <c r="A132" s="31" t="s">
        <v>63</v>
      </c>
      <c r="B132" s="31" t="s">
        <v>62</v>
      </c>
      <c r="C132" s="31" t="s">
        <v>66</v>
      </c>
      <c r="D132" s="31" t="s">
        <v>430</v>
      </c>
      <c r="E132" s="31" t="s">
        <v>438</v>
      </c>
      <c r="F132" s="31" t="s">
        <v>547</v>
      </c>
      <c r="G13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7.592686642965972E-2</v>
      </c>
      <c r="H13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0.39296672173707814</v>
      </c>
      <c r="I13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4.9983056590986105E-2</v>
      </c>
    </row>
    <row r="133" spans="1:9" x14ac:dyDescent="0.3">
      <c r="A133" s="21" t="s">
        <v>392</v>
      </c>
      <c r="B133" s="21" t="s">
        <v>393</v>
      </c>
      <c r="C133" s="21" t="s">
        <v>66</v>
      </c>
      <c r="D133" s="21" t="s">
        <v>431</v>
      </c>
      <c r="E133" s="21" t="s">
        <v>139</v>
      </c>
      <c r="F133" s="21" t="s">
        <v>546</v>
      </c>
      <c r="G13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33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33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34" spans="1:9" x14ac:dyDescent="0.3">
      <c r="A134" s="31" t="s">
        <v>229</v>
      </c>
      <c r="B134" s="31" t="s">
        <v>228</v>
      </c>
      <c r="C134" s="31" t="s">
        <v>66</v>
      </c>
      <c r="D134" s="31" t="s">
        <v>230</v>
      </c>
      <c r="E134" s="31" t="s">
        <v>219</v>
      </c>
      <c r="F134" s="31" t="s">
        <v>219</v>
      </c>
      <c r="G13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3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0.14012513280604416</v>
      </c>
      <c r="I13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5.0010354110581898E-2</v>
      </c>
    </row>
    <row r="135" spans="1:9" x14ac:dyDescent="0.3">
      <c r="A135" s="21" t="s">
        <v>92</v>
      </c>
      <c r="B135" s="21" t="s">
        <v>91</v>
      </c>
      <c r="C135" s="21" t="s">
        <v>93</v>
      </c>
      <c r="D135" s="21" t="s">
        <v>94</v>
      </c>
      <c r="E135" s="21" t="s">
        <v>95</v>
      </c>
      <c r="F135" s="21" t="s">
        <v>547</v>
      </c>
      <c r="G13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3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5.0052926054740661E-2</v>
      </c>
      <c r="I13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4.997119815668203E-2</v>
      </c>
    </row>
    <row r="136" spans="1:9" x14ac:dyDescent="0.3">
      <c r="A136" s="31" t="s">
        <v>145</v>
      </c>
      <c r="B136" s="31" t="s">
        <v>144</v>
      </c>
      <c r="C136" s="31" t="s">
        <v>462</v>
      </c>
      <c r="D136" s="31" t="s">
        <v>511</v>
      </c>
      <c r="E136" s="31" t="s">
        <v>146</v>
      </c>
      <c r="F136" s="31" t="s">
        <v>546</v>
      </c>
      <c r="G136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36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13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0.201281366791244</v>
      </c>
    </row>
    <row r="137" spans="1:9" x14ac:dyDescent="0.3">
      <c r="A137" s="21" t="s">
        <v>239</v>
      </c>
      <c r="B137" s="21" t="s">
        <v>238</v>
      </c>
      <c r="C137" s="21" t="s">
        <v>66</v>
      </c>
      <c r="D137" s="21" t="s">
        <v>240</v>
      </c>
      <c r="E137" s="21" t="s">
        <v>437</v>
      </c>
      <c r="F137" s="21" t="s">
        <v>669</v>
      </c>
      <c r="G137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5.2446233178216575E-2</v>
      </c>
      <c r="H137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4.9952198852772467E-2</v>
      </c>
      <c r="I137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4.9965854768950602E-2</v>
      </c>
    </row>
    <row r="138" spans="1:9" x14ac:dyDescent="0.3">
      <c r="A138" s="31" t="s">
        <v>239</v>
      </c>
      <c r="B138" s="31" t="s">
        <v>238</v>
      </c>
      <c r="C138" s="31" t="s">
        <v>66</v>
      </c>
      <c r="D138" s="31" t="s">
        <v>484</v>
      </c>
      <c r="E138" s="31" t="s">
        <v>500</v>
      </c>
      <c r="F138" s="31" t="s">
        <v>669</v>
      </c>
      <c r="G138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38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13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0</v>
      </c>
    </row>
    <row r="139" spans="1:9" x14ac:dyDescent="0.3">
      <c r="A139" s="21" t="s">
        <v>394</v>
      </c>
      <c r="B139" s="21" t="s">
        <v>395</v>
      </c>
      <c r="C139" s="21" t="s">
        <v>43</v>
      </c>
      <c r="D139" s="21" t="s">
        <v>432</v>
      </c>
      <c r="E139" s="21" t="s">
        <v>139</v>
      </c>
      <c r="F139" s="21" t="s">
        <v>546</v>
      </c>
      <c r="G139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0.10277348635327006</v>
      </c>
      <c r="H139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39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40" spans="1:9" x14ac:dyDescent="0.3">
      <c r="A140" s="31" t="s">
        <v>119</v>
      </c>
      <c r="B140" s="31" t="s">
        <v>263</v>
      </c>
      <c r="C140" s="31" t="s">
        <v>462</v>
      </c>
      <c r="D140" s="31" t="s">
        <v>466</v>
      </c>
      <c r="E140" s="31" t="s">
        <v>467</v>
      </c>
      <c r="F140" s="31" t="s">
        <v>545</v>
      </c>
      <c r="G140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4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0.64573755418363321</v>
      </c>
      <c r="I14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4.9964083326682097E-2</v>
      </c>
    </row>
    <row r="141" spans="1:9" x14ac:dyDescent="0.3">
      <c r="A141" s="21" t="s">
        <v>25</v>
      </c>
      <c r="B141" s="21" t="s">
        <v>24</v>
      </c>
      <c r="C141" s="21" t="s">
        <v>7</v>
      </c>
      <c r="D141" s="21" t="s">
        <v>7</v>
      </c>
      <c r="E141" s="21" t="s">
        <v>27</v>
      </c>
      <c r="F141" s="21" t="s">
        <v>547</v>
      </c>
      <c r="G141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41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41" s="34" t="e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#DIV/0!</v>
      </c>
    </row>
    <row r="142" spans="1:9" x14ac:dyDescent="0.3">
      <c r="A142" s="31" t="s">
        <v>25</v>
      </c>
      <c r="B142" s="31" t="s">
        <v>24</v>
      </c>
      <c r="C142" s="31" t="s">
        <v>7</v>
      </c>
      <c r="D142" s="31" t="s">
        <v>26</v>
      </c>
      <c r="E142" s="31" t="s">
        <v>27</v>
      </c>
      <c r="F142" s="31" t="s">
        <v>547</v>
      </c>
      <c r="G142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42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14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-0.8125</v>
      </c>
    </row>
    <row r="143" spans="1:9" x14ac:dyDescent="0.3">
      <c r="A143" s="21" t="s">
        <v>57</v>
      </c>
      <c r="B143" s="21" t="s">
        <v>56</v>
      </c>
      <c r="C143" s="21" t="s">
        <v>43</v>
      </c>
      <c r="D143" s="21" t="s">
        <v>58</v>
      </c>
      <c r="E143" s="21" t="s">
        <v>9</v>
      </c>
      <c r="F143" s="21" t="s">
        <v>547</v>
      </c>
      <c r="G14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4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0.26003094378545644</v>
      </c>
      <c r="I143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5.0016371971185331E-2</v>
      </c>
    </row>
    <row r="144" spans="1:9" x14ac:dyDescent="0.3">
      <c r="A144" s="31" t="s">
        <v>325</v>
      </c>
      <c r="B144" s="31" t="s">
        <v>324</v>
      </c>
      <c r="C144" s="31" t="s">
        <v>66</v>
      </c>
      <c r="D144" s="31" t="s">
        <v>326</v>
      </c>
      <c r="E144" s="31" t="s">
        <v>319</v>
      </c>
      <c r="F144" s="31" t="s">
        <v>669</v>
      </c>
      <c r="G144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44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5.0012790995139424E-2</v>
      </c>
      <c r="I14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4.9945182117188451E-2</v>
      </c>
    </row>
    <row r="145" spans="1:9" x14ac:dyDescent="0.3">
      <c r="A145" s="21" t="s">
        <v>15</v>
      </c>
      <c r="B145" s="21" t="s">
        <v>14</v>
      </c>
      <c r="C145" s="21" t="s">
        <v>7</v>
      </c>
      <c r="D145" s="21" t="s">
        <v>16</v>
      </c>
      <c r="E145" s="21" t="s">
        <v>17</v>
      </c>
      <c r="F145" s="21" t="s">
        <v>547</v>
      </c>
      <c r="G145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4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4.9994220321350133E-2</v>
      </c>
      <c r="I14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4.998073429845324E-2</v>
      </c>
    </row>
    <row r="146" spans="1:9" x14ac:dyDescent="0.3">
      <c r="A146" s="31" t="s">
        <v>117</v>
      </c>
      <c r="B146" s="31" t="s">
        <v>116</v>
      </c>
      <c r="C146" s="31" t="s">
        <v>93</v>
      </c>
      <c r="D146" s="31" t="s">
        <v>433</v>
      </c>
      <c r="E146" s="31" t="s">
        <v>9</v>
      </c>
      <c r="F146" s="31" t="s">
        <v>547</v>
      </c>
      <c r="G146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46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0.10270742358078602</v>
      </c>
      <c r="I146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5.0055441153175985E-2</v>
      </c>
    </row>
    <row r="147" spans="1:9" x14ac:dyDescent="0.3">
      <c r="A147" s="21" t="s">
        <v>226</v>
      </c>
      <c r="B147" s="21" t="s">
        <v>505</v>
      </c>
      <c r="C147" s="21" t="s">
        <v>7</v>
      </c>
      <c r="D147" s="21" t="s">
        <v>507</v>
      </c>
      <c r="E147" s="21" t="s">
        <v>234</v>
      </c>
      <c r="F147" s="21" t="s">
        <v>549</v>
      </c>
      <c r="G147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47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47" s="34" t="e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#DIV/0!</v>
      </c>
    </row>
    <row r="148" spans="1:9" x14ac:dyDescent="0.3">
      <c r="A148" s="31" t="s">
        <v>279</v>
      </c>
      <c r="B148" s="31" t="s">
        <v>278</v>
      </c>
      <c r="C148" s="31" t="s">
        <v>66</v>
      </c>
      <c r="D148" s="31" t="s">
        <v>280</v>
      </c>
      <c r="E148" s="31" t="s">
        <v>281</v>
      </c>
      <c r="F148" s="31" t="s">
        <v>545</v>
      </c>
      <c r="G148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48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4.9958953911105899E-2</v>
      </c>
      <c r="I148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5.0039093041438623E-2</v>
      </c>
    </row>
    <row r="149" spans="1:9" x14ac:dyDescent="0.3">
      <c r="A149" s="21" t="s">
        <v>496</v>
      </c>
      <c r="B149" s="21" t="s">
        <v>497</v>
      </c>
      <c r="C149" s="21" t="s">
        <v>93</v>
      </c>
      <c r="D149" s="21" t="s">
        <v>498</v>
      </c>
      <c r="E149" s="21" t="s">
        <v>273</v>
      </c>
      <c r="F149" s="21" t="s">
        <v>545</v>
      </c>
      <c r="G149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49" s="34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49" s="34" t="e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#DIV/0!</v>
      </c>
    </row>
    <row r="150" spans="1:9" x14ac:dyDescent="0.3">
      <c r="A150" s="31" t="s">
        <v>60</v>
      </c>
      <c r="B150" s="31" t="s">
        <v>59</v>
      </c>
      <c r="C150" s="31" t="s">
        <v>43</v>
      </c>
      <c r="D150" s="31" t="s">
        <v>61</v>
      </c>
      <c r="E150" s="31" t="s">
        <v>21</v>
      </c>
      <c r="F150" s="31" t="s">
        <v>547</v>
      </c>
      <c r="G150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50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</v>
      </c>
      <c r="I150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4.9991668055324109E-2</v>
      </c>
    </row>
    <row r="151" spans="1:9" x14ac:dyDescent="0.3">
      <c r="A151" s="21" t="s">
        <v>311</v>
      </c>
      <c r="B151" s="21" t="s">
        <v>310</v>
      </c>
      <c r="C151" s="21" t="s">
        <v>93</v>
      </c>
      <c r="D151" s="21" t="s">
        <v>312</v>
      </c>
      <c r="E151" s="21" t="s">
        <v>313</v>
      </c>
      <c r="F151" s="21" t="s">
        <v>545</v>
      </c>
      <c r="G151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51" s="34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151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4.9939467312348669E-2</v>
      </c>
    </row>
    <row r="152" spans="1:9" x14ac:dyDescent="0.3">
      <c r="A152" s="31" t="s">
        <v>33</v>
      </c>
      <c r="B152" s="31" t="s">
        <v>32</v>
      </c>
      <c r="C152" s="31" t="s">
        <v>7</v>
      </c>
      <c r="D152" s="31" t="s">
        <v>434</v>
      </c>
      <c r="E152" s="31" t="s">
        <v>34</v>
      </c>
      <c r="F152" s="31" t="s">
        <v>547</v>
      </c>
      <c r="G152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52" s="33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5.0019437605287029E-2</v>
      </c>
      <c r="I152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4.9981488337652723E-2</v>
      </c>
    </row>
    <row r="153" spans="1:9" x14ac:dyDescent="0.3">
      <c r="A153" s="21" t="s">
        <v>396</v>
      </c>
      <c r="B153" s="21" t="s">
        <v>397</v>
      </c>
      <c r="C153" s="21" t="s">
        <v>7</v>
      </c>
      <c r="D153" s="21" t="s">
        <v>435</v>
      </c>
      <c r="E153" s="21" t="s">
        <v>444</v>
      </c>
      <c r="F153" s="21" t="s">
        <v>547</v>
      </c>
      <c r="G153" s="34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53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0.10935569858916845</v>
      </c>
      <c r="I153" s="34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  <row r="154" spans="1:9" x14ac:dyDescent="0.3">
      <c r="A154" s="31" t="s">
        <v>214</v>
      </c>
      <c r="B154" s="31" t="s">
        <v>471</v>
      </c>
      <c r="C154" s="31" t="s">
        <v>93</v>
      </c>
      <c r="D154" s="31" t="s">
        <v>215</v>
      </c>
      <c r="E154" s="31" t="s">
        <v>216</v>
      </c>
      <c r="F154" s="31" t="s">
        <v>546</v>
      </c>
      <c r="G154" s="33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54" s="33" t="e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#DIV/0!</v>
      </c>
      <c r="I154" s="33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5.0079744816586919E-2</v>
      </c>
    </row>
    <row r="155" spans="1:9" x14ac:dyDescent="0.3">
      <c r="A155" s="21" t="s">
        <v>166</v>
      </c>
      <c r="B155" s="21" t="s">
        <v>165</v>
      </c>
      <c r="C155" s="21" t="s">
        <v>66</v>
      </c>
      <c r="D155" s="21" t="s">
        <v>164</v>
      </c>
      <c r="E155" s="21" t="s">
        <v>139</v>
      </c>
      <c r="F155" s="21" t="s">
        <v>546</v>
      </c>
      <c r="G155" s="34" t="str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/>
      </c>
      <c r="H155" s="34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>0</v>
      </c>
      <c r="I155" s="34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>9.6728971962616817E-2</v>
      </c>
    </row>
    <row r="156" spans="1:9" x14ac:dyDescent="0.3">
      <c r="A156" s="31" t="s">
        <v>398</v>
      </c>
      <c r="B156" s="31" t="s">
        <v>399</v>
      </c>
      <c r="C156" s="31" t="s">
        <v>66</v>
      </c>
      <c r="D156" s="31" t="s">
        <v>436</v>
      </c>
      <c r="E156" s="31" t="s">
        <v>146</v>
      </c>
      <c r="F156" s="31" t="s">
        <v>546</v>
      </c>
      <c r="G156" s="33">
        <f>IF((MPP_All_Data6[[#This Row],[AY2223 Annual Rate as of June 23]]=""),"",(MPP_All_Data6[[#This Row],[AY2223 Annual Rate as of June 23]]-MPP_All_Data6[[#This Row],[AY2223 Annual Rate as of Feb 23]])/MPP_All_Data6[[#This Row],[AY2223 Annual Rate as of Feb 23]])</f>
        <v>0</v>
      </c>
      <c r="H156" s="33" t="str">
        <f>IF((MPP_All_Data6[[#This Row],[AY2324 Annual Rate as of June 24]]=""),"",(MPP_All_Data6[[#This Row],[AY2324 Annual Rate as of June 24]]-MPP_All_Data6[[#This Row],[AY2324 Annual Rate as of July 23]])/MPP_All_Data6[[#This Row],[AY2324 Annual Rate as of July 23]])</f>
        <v/>
      </c>
      <c r="I156" s="33" t="str">
        <f>IF((MPP_All_Data6[[#This Row],[AY2425 Annual Rate as of Apr 25]]=""),"",(MPP_All_Data6[[#This Row],[AY2425 Annual Rate as of Apr 25]]-MPP_All_Data6[[#This Row],[AY2425 Annual Rate as of July 24]])/MPP_All_Data6[[#This Row],[AY2425 Annual Rate as of July 24]])</f>
        <v/>
      </c>
    </row>
  </sheetData>
  <sheetProtection algorithmName="SHA-512" hashValue="kML0gx+IYMVirihVd1Iz7ES6HPtgTCowuk53dmoRn2my7yJrmKw1sp6ySuizUJSWO3EdocidTJ+FZjI5btHtOA==" saltValue="VNXtzLbrPPYo5ftd5wg02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B86B-DFAA-4365-B220-C744FE697796}">
  <dimension ref="A1:Y29"/>
  <sheetViews>
    <sheetView workbookViewId="0">
      <selection activeCell="S27" sqref="S27"/>
    </sheetView>
  </sheetViews>
  <sheetFormatPr defaultRowHeight="14.4" x14ac:dyDescent="0.3"/>
  <cols>
    <col min="1" max="1" width="33.88671875" bestFit="1" customWidth="1"/>
    <col min="2" max="2" width="15.5546875" bestFit="1" customWidth="1"/>
    <col min="3" max="3" width="18.88671875" bestFit="1" customWidth="1"/>
    <col min="4" max="4" width="16" bestFit="1" customWidth="1"/>
    <col min="5" max="6" width="12.21875" bestFit="1" customWidth="1"/>
    <col min="7" max="7" width="13.88671875" bestFit="1" customWidth="1"/>
    <col min="8" max="8" width="21.44140625" bestFit="1" customWidth="1"/>
    <col min="9" max="9" width="14.88671875" bestFit="1" customWidth="1"/>
    <col min="10" max="10" width="16.109375" bestFit="1" customWidth="1"/>
    <col min="11" max="11" width="20.5546875" bestFit="1" customWidth="1"/>
    <col min="12" max="12" width="17.6640625" bestFit="1" customWidth="1"/>
    <col min="13" max="13" width="9.6640625" bestFit="1" customWidth="1"/>
    <col min="14" max="14" width="7.44140625" bestFit="1" customWidth="1"/>
    <col min="15" max="15" width="14.5546875" bestFit="1" customWidth="1"/>
    <col min="16" max="16" width="22.33203125" bestFit="1" customWidth="1"/>
    <col min="17" max="17" width="11.33203125" bestFit="1" customWidth="1"/>
    <col min="18" max="18" width="16.109375" bestFit="1" customWidth="1"/>
    <col min="19" max="19" width="20.5546875" bestFit="1" customWidth="1"/>
    <col min="20" max="20" width="17.6640625" bestFit="1" customWidth="1"/>
    <col min="21" max="21" width="11.5546875" bestFit="1" customWidth="1"/>
    <col min="22" max="22" width="12.33203125" bestFit="1" customWidth="1"/>
    <col min="23" max="23" width="14.5546875" bestFit="1" customWidth="1"/>
    <col min="24" max="24" width="22.33203125" bestFit="1" customWidth="1"/>
    <col min="25" max="25" width="12.77734375" bestFit="1" customWidth="1"/>
    <col min="26" max="161" width="37.6640625" bestFit="1" customWidth="1"/>
    <col min="162" max="163" width="41.88671875" bestFit="1" customWidth="1"/>
    <col min="164" max="164" width="41.5546875" bestFit="1" customWidth="1"/>
    <col min="165" max="165" width="42.33203125" bestFit="1" customWidth="1"/>
    <col min="166" max="166" width="42.88671875" bestFit="1" customWidth="1"/>
    <col min="167" max="167" width="42.109375" bestFit="1" customWidth="1"/>
    <col min="168" max="168" width="41.88671875" bestFit="1" customWidth="1"/>
    <col min="169" max="169" width="42.109375" bestFit="1" customWidth="1"/>
    <col min="170" max="170" width="41.6640625" bestFit="1" customWidth="1"/>
    <col min="171" max="172" width="42.33203125" bestFit="1" customWidth="1"/>
    <col min="173" max="173" width="41.44140625" bestFit="1" customWidth="1"/>
    <col min="174" max="175" width="41.88671875" bestFit="1" customWidth="1"/>
    <col min="176" max="176" width="41.5546875" bestFit="1" customWidth="1"/>
    <col min="177" max="177" width="42.33203125" bestFit="1" customWidth="1"/>
    <col min="178" max="178" width="42.88671875" bestFit="1" customWidth="1"/>
    <col min="179" max="179" width="42.109375" bestFit="1" customWidth="1"/>
    <col min="180" max="180" width="41.88671875" bestFit="1" customWidth="1"/>
    <col min="181" max="181" width="42.109375" bestFit="1" customWidth="1"/>
    <col min="182" max="182" width="41.6640625" bestFit="1" customWidth="1"/>
    <col min="183" max="183" width="41.88671875" bestFit="1" customWidth="1"/>
    <col min="184" max="184" width="42.33203125" bestFit="1" customWidth="1"/>
  </cols>
  <sheetData>
    <row r="1" spans="1:25" x14ac:dyDescent="0.3">
      <c r="B1" s="4" t="s">
        <v>577</v>
      </c>
      <c r="J1" s="10" t="s">
        <v>537</v>
      </c>
      <c r="K1" s="11"/>
      <c r="L1" s="11"/>
      <c r="M1" s="11"/>
      <c r="N1" s="11"/>
      <c r="O1" s="11"/>
      <c r="P1" s="11"/>
      <c r="Q1" s="11"/>
      <c r="R1" s="14" t="s">
        <v>648</v>
      </c>
      <c r="S1" s="15"/>
      <c r="T1" s="15"/>
      <c r="U1" s="15"/>
      <c r="V1" s="15"/>
      <c r="W1" s="15"/>
      <c r="X1" s="15"/>
      <c r="Y1" s="15"/>
    </row>
    <row r="2" spans="1:25" x14ac:dyDescent="0.3">
      <c r="A2" s="4" t="s">
        <v>578</v>
      </c>
      <c r="B2" t="s">
        <v>547</v>
      </c>
      <c r="C2" t="s">
        <v>546</v>
      </c>
      <c r="D2" t="s">
        <v>219</v>
      </c>
      <c r="E2" t="s">
        <v>549</v>
      </c>
      <c r="F2" t="s">
        <v>550</v>
      </c>
      <c r="G2" t="s">
        <v>545</v>
      </c>
      <c r="H2" t="s">
        <v>669</v>
      </c>
      <c r="I2" t="s">
        <v>551</v>
      </c>
      <c r="J2" s="8" t="s">
        <v>547</v>
      </c>
      <c r="K2" s="8" t="s">
        <v>546</v>
      </c>
      <c r="L2" s="8" t="s">
        <v>219</v>
      </c>
      <c r="M2" s="8" t="s">
        <v>549</v>
      </c>
      <c r="N2" s="8" t="s">
        <v>550</v>
      </c>
      <c r="O2" s="8" t="s">
        <v>545</v>
      </c>
      <c r="P2" s="8" t="s">
        <v>548</v>
      </c>
      <c r="Q2" s="8" t="s">
        <v>551</v>
      </c>
      <c r="R2" s="16" t="s">
        <v>547</v>
      </c>
      <c r="S2" s="16" t="s">
        <v>546</v>
      </c>
      <c r="T2" s="16" t="s">
        <v>219</v>
      </c>
      <c r="U2" s="16" t="s">
        <v>549</v>
      </c>
      <c r="V2" s="16" t="s">
        <v>550</v>
      </c>
      <c r="W2" s="16" t="s">
        <v>545</v>
      </c>
      <c r="X2" s="16" t="s">
        <v>548</v>
      </c>
      <c r="Y2" s="16" t="s">
        <v>551</v>
      </c>
    </row>
    <row r="3" spans="1:25" x14ac:dyDescent="0.3">
      <c r="A3" s="5" t="s">
        <v>602</v>
      </c>
      <c r="B3" s="3">
        <v>4481729.568</v>
      </c>
      <c r="C3" s="3">
        <v>3992328</v>
      </c>
      <c r="D3" s="3">
        <v>703248</v>
      </c>
      <c r="E3" s="3">
        <v>153744</v>
      </c>
      <c r="F3" s="3">
        <v>238524</v>
      </c>
      <c r="G3" s="3">
        <v>2683620</v>
      </c>
      <c r="H3" s="3">
        <v>1243128</v>
      </c>
      <c r="I3" s="3">
        <v>13496321.568</v>
      </c>
      <c r="R3" s="13"/>
      <c r="S3" s="13"/>
      <c r="T3" s="13"/>
      <c r="U3" s="13"/>
      <c r="V3" s="13"/>
      <c r="W3" s="13"/>
      <c r="X3" s="13"/>
      <c r="Y3" s="13"/>
    </row>
    <row r="4" spans="1:25" x14ac:dyDescent="0.3">
      <c r="A4" s="5" t="s">
        <v>603</v>
      </c>
      <c r="B4" s="3">
        <v>4598729.568</v>
      </c>
      <c r="C4" s="3">
        <v>3855780</v>
      </c>
      <c r="D4" s="3">
        <v>703248</v>
      </c>
      <c r="E4" s="3">
        <v>153744</v>
      </c>
      <c r="F4" s="3">
        <v>238524</v>
      </c>
      <c r="G4" s="3">
        <v>2787624</v>
      </c>
      <c r="H4" s="3">
        <v>1243128</v>
      </c>
      <c r="I4" s="3">
        <v>13580777.568</v>
      </c>
      <c r="J4" s="1">
        <f>(B4-B3)/B4</f>
        <v>2.5441809149669922E-2</v>
      </c>
      <c r="K4" s="1">
        <f t="shared" ref="K4:Q19" si="0">(C4-C3)/C4</f>
        <v>-3.5413846225666401E-2</v>
      </c>
      <c r="L4" s="1">
        <f t="shared" si="0"/>
        <v>0</v>
      </c>
      <c r="M4" s="1">
        <f t="shared" si="0"/>
        <v>0</v>
      </c>
      <c r="N4" s="1">
        <f t="shared" si="0"/>
        <v>0</v>
      </c>
      <c r="O4" s="1">
        <f t="shared" si="0"/>
        <v>3.7309192344448176E-2</v>
      </c>
      <c r="P4" s="1">
        <f t="shared" si="0"/>
        <v>0</v>
      </c>
      <c r="Q4" s="1">
        <f t="shared" si="0"/>
        <v>6.2187897251922654E-3</v>
      </c>
      <c r="R4" s="13">
        <f>B4-B3</f>
        <v>117000</v>
      </c>
      <c r="S4" s="13">
        <f t="shared" ref="S4:Y19" si="1">C4-C3</f>
        <v>-136548</v>
      </c>
      <c r="T4" s="13">
        <f t="shared" si="1"/>
        <v>0</v>
      </c>
      <c r="U4" s="13">
        <f t="shared" si="1"/>
        <v>0</v>
      </c>
      <c r="V4" s="13">
        <f t="shared" si="1"/>
        <v>0</v>
      </c>
      <c r="W4" s="13">
        <f t="shared" si="1"/>
        <v>104004</v>
      </c>
      <c r="X4" s="13">
        <f t="shared" si="1"/>
        <v>0</v>
      </c>
      <c r="Y4" s="13">
        <f t="shared" si="1"/>
        <v>84456</v>
      </c>
    </row>
    <row r="5" spans="1:25" x14ac:dyDescent="0.3">
      <c r="A5" s="5" t="s">
        <v>604</v>
      </c>
      <c r="B5" s="3">
        <v>4501229.568</v>
      </c>
      <c r="C5" s="3">
        <v>3992328</v>
      </c>
      <c r="D5" s="3">
        <v>703248</v>
      </c>
      <c r="E5" s="3">
        <v>153744</v>
      </c>
      <c r="F5" s="3">
        <v>238524</v>
      </c>
      <c r="G5" s="3">
        <v>2788524.0159999998</v>
      </c>
      <c r="H5" s="3">
        <v>1243128</v>
      </c>
      <c r="I5" s="3">
        <v>13620725.583999999</v>
      </c>
      <c r="J5" s="1">
        <f t="shared" ref="J5:J25" si="2">(B5-B4)/B5</f>
        <v>-2.1660748141606449E-2</v>
      </c>
      <c r="K5" s="1">
        <f t="shared" si="0"/>
        <v>3.4202600587927644E-2</v>
      </c>
      <c r="L5" s="1">
        <f t="shared" si="0"/>
        <v>0</v>
      </c>
      <c r="M5" s="1">
        <f t="shared" si="0"/>
        <v>0</v>
      </c>
      <c r="N5" s="1">
        <f t="shared" si="0"/>
        <v>0</v>
      </c>
      <c r="O5" s="1">
        <f t="shared" si="0"/>
        <v>3.2275712700902511E-4</v>
      </c>
      <c r="P5" s="1">
        <f t="shared" si="0"/>
        <v>0</v>
      </c>
      <c r="Q5" s="1">
        <f t="shared" si="0"/>
        <v>2.9328845775239061E-3</v>
      </c>
      <c r="R5" s="13">
        <f t="shared" ref="R5:Y25" si="3">B5-B4</f>
        <v>-97500</v>
      </c>
      <c r="S5" s="13">
        <f t="shared" si="1"/>
        <v>136548</v>
      </c>
      <c r="T5" s="13">
        <f t="shared" si="1"/>
        <v>0</v>
      </c>
      <c r="U5" s="13">
        <f t="shared" si="1"/>
        <v>0</v>
      </c>
      <c r="V5" s="13">
        <f t="shared" si="1"/>
        <v>0</v>
      </c>
      <c r="W5" s="13">
        <f t="shared" si="1"/>
        <v>900.01599999982864</v>
      </c>
      <c r="X5" s="13">
        <f t="shared" si="1"/>
        <v>0</v>
      </c>
      <c r="Y5" s="13">
        <f t="shared" si="1"/>
        <v>39948.015999998897</v>
      </c>
    </row>
    <row r="6" spans="1:25" x14ac:dyDescent="0.3">
      <c r="A6" s="5" t="s">
        <v>605</v>
      </c>
      <c r="B6" s="3">
        <v>4508405.568</v>
      </c>
      <c r="C6" s="3">
        <v>4131216</v>
      </c>
      <c r="D6" s="3">
        <v>703248</v>
      </c>
      <c r="E6" s="3">
        <v>153744</v>
      </c>
      <c r="F6" s="3">
        <v>238524</v>
      </c>
      <c r="G6" s="3">
        <v>2991024.0159999998</v>
      </c>
      <c r="H6" s="3">
        <v>1248132</v>
      </c>
      <c r="I6" s="3">
        <v>13974293.583999999</v>
      </c>
      <c r="J6" s="1">
        <f t="shared" si="2"/>
        <v>1.5916935359441026E-3</v>
      </c>
      <c r="K6" s="1">
        <f t="shared" si="0"/>
        <v>3.3619157168252638E-2</v>
      </c>
      <c r="L6" s="1">
        <f t="shared" si="0"/>
        <v>0</v>
      </c>
      <c r="M6" s="1">
        <f t="shared" si="0"/>
        <v>0</v>
      </c>
      <c r="N6" s="1">
        <f t="shared" si="0"/>
        <v>0</v>
      </c>
      <c r="O6" s="1">
        <f t="shared" si="0"/>
        <v>6.770256571554055E-2</v>
      </c>
      <c r="P6" s="1">
        <f t="shared" si="0"/>
        <v>4.009191335531819E-3</v>
      </c>
      <c r="Q6" s="1">
        <f t="shared" si="0"/>
        <v>2.5301314722972548E-2</v>
      </c>
      <c r="R6" s="13">
        <f t="shared" si="3"/>
        <v>7176</v>
      </c>
      <c r="S6" s="13">
        <f t="shared" si="1"/>
        <v>138888</v>
      </c>
      <c r="T6" s="13">
        <f t="shared" si="1"/>
        <v>0</v>
      </c>
      <c r="U6" s="13">
        <f t="shared" si="1"/>
        <v>0</v>
      </c>
      <c r="V6" s="13">
        <f t="shared" si="1"/>
        <v>0</v>
      </c>
      <c r="W6" s="13">
        <f t="shared" si="1"/>
        <v>202500</v>
      </c>
      <c r="X6" s="13">
        <f t="shared" si="1"/>
        <v>5004</v>
      </c>
      <c r="Y6" s="13">
        <f t="shared" si="1"/>
        <v>353568</v>
      </c>
    </row>
    <row r="7" spans="1:25" x14ac:dyDescent="0.3">
      <c r="A7" s="5" t="s">
        <v>606</v>
      </c>
      <c r="B7" s="3">
        <v>4518677.568</v>
      </c>
      <c r="C7" s="3">
        <v>4163508</v>
      </c>
      <c r="D7" s="3">
        <v>714864</v>
      </c>
      <c r="E7" s="3">
        <v>153744</v>
      </c>
      <c r="F7" s="3">
        <v>238524</v>
      </c>
      <c r="G7" s="3">
        <v>3067044.0159999998</v>
      </c>
      <c r="H7" s="3">
        <v>1248132</v>
      </c>
      <c r="I7" s="3">
        <v>14104493.583999999</v>
      </c>
      <c r="J7" s="1">
        <f t="shared" si="2"/>
        <v>2.2732314588549993E-3</v>
      </c>
      <c r="K7" s="1">
        <f t="shared" si="0"/>
        <v>7.7559596378822858E-3</v>
      </c>
      <c r="L7" s="1">
        <f t="shared" si="0"/>
        <v>1.6249244611562481E-2</v>
      </c>
      <c r="M7" s="1">
        <f t="shared" si="0"/>
        <v>0</v>
      </c>
      <c r="N7" s="1">
        <f t="shared" si="0"/>
        <v>0</v>
      </c>
      <c r="O7" s="1">
        <f t="shared" si="0"/>
        <v>2.4786080539901844E-2</v>
      </c>
      <c r="P7" s="1">
        <f t="shared" si="0"/>
        <v>0</v>
      </c>
      <c r="Q7" s="1">
        <f t="shared" si="0"/>
        <v>9.2311006577150429E-3</v>
      </c>
      <c r="R7" s="13">
        <f t="shared" si="3"/>
        <v>10272</v>
      </c>
      <c r="S7" s="13">
        <f t="shared" si="1"/>
        <v>32292</v>
      </c>
      <c r="T7" s="13">
        <f t="shared" si="1"/>
        <v>11616</v>
      </c>
      <c r="U7" s="13">
        <f t="shared" si="1"/>
        <v>0</v>
      </c>
      <c r="V7" s="13">
        <f t="shared" si="1"/>
        <v>0</v>
      </c>
      <c r="W7" s="13">
        <f t="shared" si="1"/>
        <v>76020</v>
      </c>
      <c r="X7" s="13">
        <f t="shared" si="1"/>
        <v>0</v>
      </c>
      <c r="Y7" s="13">
        <f t="shared" si="1"/>
        <v>130200</v>
      </c>
    </row>
    <row r="8" spans="1:25" x14ac:dyDescent="0.3">
      <c r="A8" s="5" t="s">
        <v>607</v>
      </c>
      <c r="B8" s="3">
        <v>5082569.568</v>
      </c>
      <c r="C8" s="3">
        <v>4296888</v>
      </c>
      <c r="D8" s="3">
        <v>714864</v>
      </c>
      <c r="E8" s="3">
        <v>153744</v>
      </c>
      <c r="F8" s="3">
        <v>238524</v>
      </c>
      <c r="G8" s="3">
        <v>2906652.0159999998</v>
      </c>
      <c r="H8" s="3">
        <v>1248132</v>
      </c>
      <c r="I8" s="3">
        <v>14641373.583999999</v>
      </c>
      <c r="J8" s="1">
        <f t="shared" si="2"/>
        <v>0.11094624332351097</v>
      </c>
      <c r="K8" s="1">
        <f t="shared" si="0"/>
        <v>3.1041069723018146E-2</v>
      </c>
      <c r="L8" s="1">
        <f t="shared" si="0"/>
        <v>0</v>
      </c>
      <c r="M8" s="1">
        <f t="shared" si="0"/>
        <v>0</v>
      </c>
      <c r="N8" s="1">
        <f t="shared" si="0"/>
        <v>0</v>
      </c>
      <c r="O8" s="1">
        <f t="shared" si="0"/>
        <v>-5.5181012077504914E-2</v>
      </c>
      <c r="P8" s="1">
        <f t="shared" si="0"/>
        <v>0</v>
      </c>
      <c r="Q8" s="1">
        <f t="shared" si="0"/>
        <v>3.666869074269774E-2</v>
      </c>
      <c r="R8" s="13">
        <f t="shared" si="3"/>
        <v>563892</v>
      </c>
      <c r="S8" s="13">
        <f t="shared" si="1"/>
        <v>133380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-160392</v>
      </c>
      <c r="X8" s="13">
        <f t="shared" si="1"/>
        <v>0</v>
      </c>
      <c r="Y8" s="13">
        <f t="shared" si="1"/>
        <v>536880</v>
      </c>
    </row>
    <row r="9" spans="1:25" x14ac:dyDescent="0.3">
      <c r="A9" s="5" t="s">
        <v>609</v>
      </c>
      <c r="B9" s="3">
        <v>5189453.568</v>
      </c>
      <c r="C9" s="3">
        <v>4125036</v>
      </c>
      <c r="D9" s="3">
        <v>686472</v>
      </c>
      <c r="E9" s="3">
        <v>153744</v>
      </c>
      <c r="F9" s="3">
        <v>238524</v>
      </c>
      <c r="G9" s="3">
        <v>3067044.0159999998</v>
      </c>
      <c r="H9" s="3">
        <v>1248132</v>
      </c>
      <c r="I9" s="3">
        <v>14708405.583999999</v>
      </c>
      <c r="J9" s="1">
        <f t="shared" si="2"/>
        <v>2.0596388155216267E-2</v>
      </c>
      <c r="K9" s="1">
        <f t="shared" si="0"/>
        <v>-4.1660727324561532E-2</v>
      </c>
      <c r="L9" s="1">
        <f t="shared" si="0"/>
        <v>-4.1359297975736814E-2</v>
      </c>
      <c r="M9" s="1">
        <f t="shared" si="0"/>
        <v>0</v>
      </c>
      <c r="N9" s="1">
        <f t="shared" si="0"/>
        <v>0</v>
      </c>
      <c r="O9" s="1">
        <f t="shared" si="0"/>
        <v>5.2295304261456677E-2</v>
      </c>
      <c r="P9" s="1">
        <f t="shared" si="0"/>
        <v>0</v>
      </c>
      <c r="Q9" s="1">
        <f t="shared" si="0"/>
        <v>4.5573940436425212E-3</v>
      </c>
      <c r="R9" s="13">
        <f t="shared" si="3"/>
        <v>106884</v>
      </c>
      <c r="S9" s="13">
        <f t="shared" si="1"/>
        <v>-171852</v>
      </c>
      <c r="T9" s="13">
        <f t="shared" si="1"/>
        <v>-28392</v>
      </c>
      <c r="U9" s="13">
        <f t="shared" si="1"/>
        <v>0</v>
      </c>
      <c r="V9" s="13">
        <f t="shared" si="1"/>
        <v>0</v>
      </c>
      <c r="W9" s="13">
        <f t="shared" si="1"/>
        <v>160392</v>
      </c>
      <c r="X9" s="13">
        <f t="shared" si="1"/>
        <v>0</v>
      </c>
      <c r="Y9" s="13">
        <f t="shared" si="1"/>
        <v>67032</v>
      </c>
    </row>
    <row r="10" spans="1:25" x14ac:dyDescent="0.3">
      <c r="A10" s="5" t="s">
        <v>610</v>
      </c>
      <c r="B10" s="3">
        <v>5254711.068</v>
      </c>
      <c r="C10" s="3">
        <v>4170888</v>
      </c>
      <c r="D10" s="3">
        <v>710496</v>
      </c>
      <c r="E10" s="3">
        <v>153744</v>
      </c>
      <c r="F10" s="3">
        <v>238524</v>
      </c>
      <c r="G10" s="3">
        <v>3092172.0159999998</v>
      </c>
      <c r="H10" s="3">
        <v>1248132</v>
      </c>
      <c r="I10" s="3">
        <v>14868667.083999999</v>
      </c>
      <c r="J10" s="1">
        <f t="shared" si="2"/>
        <v>1.2418855985708403E-2</v>
      </c>
      <c r="K10" s="1">
        <f t="shared" si="0"/>
        <v>1.0993342424922463E-2</v>
      </c>
      <c r="L10" s="1">
        <f t="shared" si="0"/>
        <v>3.3812998243480608E-2</v>
      </c>
      <c r="M10" s="1">
        <f t="shared" si="0"/>
        <v>0</v>
      </c>
      <c r="N10" s="1">
        <f t="shared" si="0"/>
        <v>0</v>
      </c>
      <c r="O10" s="1">
        <f t="shared" si="0"/>
        <v>8.1263266952739926E-3</v>
      </c>
      <c r="P10" s="1">
        <f t="shared" si="0"/>
        <v>0</v>
      </c>
      <c r="Q10" s="1">
        <f t="shared" si="0"/>
        <v>1.0778471203545579E-2</v>
      </c>
      <c r="R10" s="13">
        <f t="shared" si="3"/>
        <v>65257.5</v>
      </c>
      <c r="S10" s="13">
        <f t="shared" si="1"/>
        <v>45852</v>
      </c>
      <c r="T10" s="13">
        <f t="shared" si="1"/>
        <v>24024</v>
      </c>
      <c r="U10" s="13">
        <f t="shared" si="1"/>
        <v>0</v>
      </c>
      <c r="V10" s="13">
        <f t="shared" si="1"/>
        <v>0</v>
      </c>
      <c r="W10" s="13">
        <f t="shared" si="1"/>
        <v>25128</v>
      </c>
      <c r="X10" s="13">
        <f t="shared" si="1"/>
        <v>0</v>
      </c>
      <c r="Y10" s="13">
        <f t="shared" si="1"/>
        <v>160261.5</v>
      </c>
    </row>
    <row r="11" spans="1:25" x14ac:dyDescent="0.3">
      <c r="A11" s="5" t="s">
        <v>611</v>
      </c>
      <c r="B11" s="3">
        <v>5353591.068</v>
      </c>
      <c r="C11" s="3">
        <v>4177884</v>
      </c>
      <c r="D11" s="3">
        <v>710496</v>
      </c>
      <c r="E11" s="3">
        <v>153744</v>
      </c>
      <c r="F11" s="3">
        <v>238524</v>
      </c>
      <c r="G11" s="3">
        <v>3092172.0159999998</v>
      </c>
      <c r="H11" s="3">
        <v>1248132</v>
      </c>
      <c r="I11" s="3">
        <v>14974543.083999999</v>
      </c>
      <c r="J11" s="1">
        <f t="shared" si="2"/>
        <v>1.8469845519400063E-2</v>
      </c>
      <c r="K11" s="1">
        <f t="shared" si="0"/>
        <v>1.6745318922210383E-3</v>
      </c>
      <c r="L11" s="1">
        <f t="shared" si="0"/>
        <v>0</v>
      </c>
      <c r="M11" s="1">
        <f t="shared" si="0"/>
        <v>0</v>
      </c>
      <c r="N11" s="1">
        <f t="shared" si="0"/>
        <v>0</v>
      </c>
      <c r="O11" s="1">
        <f t="shared" si="0"/>
        <v>0</v>
      </c>
      <c r="P11" s="1">
        <f t="shared" si="0"/>
        <v>0</v>
      </c>
      <c r="Q11" s="1">
        <f t="shared" si="0"/>
        <v>7.0703993708580264E-3</v>
      </c>
      <c r="R11" s="13">
        <f t="shared" si="3"/>
        <v>98880</v>
      </c>
      <c r="S11" s="13">
        <f t="shared" si="1"/>
        <v>6996</v>
      </c>
      <c r="T11" s="13">
        <f t="shared" si="1"/>
        <v>0</v>
      </c>
      <c r="U11" s="13">
        <f t="shared" si="1"/>
        <v>0</v>
      </c>
      <c r="V11" s="13">
        <f t="shared" si="1"/>
        <v>0</v>
      </c>
      <c r="W11" s="13">
        <f t="shared" si="1"/>
        <v>0</v>
      </c>
      <c r="X11" s="13">
        <f t="shared" si="1"/>
        <v>0</v>
      </c>
      <c r="Y11" s="13">
        <f t="shared" si="1"/>
        <v>105876</v>
      </c>
    </row>
    <row r="12" spans="1:25" x14ac:dyDescent="0.3">
      <c r="A12" s="5" t="s">
        <v>612</v>
      </c>
      <c r="B12" s="3">
        <v>5273587.068</v>
      </c>
      <c r="C12" s="3">
        <v>4149504</v>
      </c>
      <c r="D12" s="3">
        <v>710496</v>
      </c>
      <c r="E12" s="3">
        <v>350544</v>
      </c>
      <c r="F12" s="3">
        <v>238524</v>
      </c>
      <c r="G12" s="3">
        <v>3104424.0159999998</v>
      </c>
      <c r="H12" s="3">
        <v>1248132</v>
      </c>
      <c r="I12" s="3">
        <v>15075211.083999999</v>
      </c>
      <c r="J12" s="1">
        <f t="shared" si="2"/>
        <v>-1.5170698609578736E-2</v>
      </c>
      <c r="K12" s="1">
        <f t="shared" si="0"/>
        <v>-6.8393716453821951E-3</v>
      </c>
      <c r="L12" s="1">
        <f t="shared" si="0"/>
        <v>0</v>
      </c>
      <c r="M12" s="1">
        <f t="shared" si="0"/>
        <v>0.56141311789675474</v>
      </c>
      <c r="N12" s="1">
        <f t="shared" si="0"/>
        <v>0</v>
      </c>
      <c r="O12" s="1">
        <f t="shared" si="0"/>
        <v>3.9466258271595592E-3</v>
      </c>
      <c r="P12" s="1">
        <f t="shared" si="0"/>
        <v>0</v>
      </c>
      <c r="Q12" s="1">
        <f t="shared" si="0"/>
        <v>6.677717442168587E-3</v>
      </c>
      <c r="R12" s="13">
        <f t="shared" si="3"/>
        <v>-80004</v>
      </c>
      <c r="S12" s="13">
        <f t="shared" si="1"/>
        <v>-28380</v>
      </c>
      <c r="T12" s="13">
        <f t="shared" si="1"/>
        <v>0</v>
      </c>
      <c r="U12" s="13">
        <f t="shared" si="1"/>
        <v>196800</v>
      </c>
      <c r="V12" s="13">
        <f t="shared" si="1"/>
        <v>0</v>
      </c>
      <c r="W12" s="13">
        <f t="shared" si="1"/>
        <v>12252</v>
      </c>
      <c r="X12" s="13">
        <f t="shared" si="1"/>
        <v>0</v>
      </c>
      <c r="Y12" s="13">
        <f t="shared" si="1"/>
        <v>100668</v>
      </c>
    </row>
    <row r="13" spans="1:25" x14ac:dyDescent="0.3">
      <c r="A13" s="5" t="s">
        <v>613</v>
      </c>
      <c r="B13" s="3">
        <v>5172283.068</v>
      </c>
      <c r="C13" s="3">
        <v>3938844</v>
      </c>
      <c r="D13" s="3">
        <v>710496</v>
      </c>
      <c r="E13" s="3">
        <v>350544</v>
      </c>
      <c r="F13" s="3">
        <v>238524</v>
      </c>
      <c r="G13" s="3">
        <v>3149400.0159999998</v>
      </c>
      <c r="H13" s="3">
        <v>1248132</v>
      </c>
      <c r="I13" s="3">
        <v>14808223.083999999</v>
      </c>
      <c r="J13" s="1">
        <f t="shared" si="2"/>
        <v>-1.958593500552008E-2</v>
      </c>
      <c r="K13" s="1">
        <f t="shared" si="0"/>
        <v>-5.3482696953725511E-2</v>
      </c>
      <c r="L13" s="1">
        <f t="shared" si="0"/>
        <v>0</v>
      </c>
      <c r="M13" s="1">
        <f t="shared" si="0"/>
        <v>0</v>
      </c>
      <c r="N13" s="1">
        <f t="shared" si="0"/>
        <v>0</v>
      </c>
      <c r="O13" s="1">
        <f t="shared" si="0"/>
        <v>1.4280815320856975E-2</v>
      </c>
      <c r="P13" s="1">
        <f t="shared" si="0"/>
        <v>0</v>
      </c>
      <c r="Q13" s="1">
        <f t="shared" si="0"/>
        <v>-1.8029712173128685E-2</v>
      </c>
      <c r="R13" s="13">
        <f t="shared" si="3"/>
        <v>-101304</v>
      </c>
      <c r="S13" s="13">
        <f t="shared" si="1"/>
        <v>-210660</v>
      </c>
      <c r="T13" s="13">
        <f t="shared" si="1"/>
        <v>0</v>
      </c>
      <c r="U13" s="13">
        <f t="shared" si="1"/>
        <v>0</v>
      </c>
      <c r="V13" s="13">
        <f t="shared" si="1"/>
        <v>0</v>
      </c>
      <c r="W13" s="13">
        <f t="shared" si="1"/>
        <v>44976</v>
      </c>
      <c r="X13" s="13">
        <f t="shared" si="1"/>
        <v>0</v>
      </c>
      <c r="Y13" s="13">
        <f t="shared" si="1"/>
        <v>-266988</v>
      </c>
    </row>
    <row r="14" spans="1:25" x14ac:dyDescent="0.3">
      <c r="A14" s="5" t="s">
        <v>614</v>
      </c>
      <c r="B14" s="3">
        <v>5210347.068</v>
      </c>
      <c r="C14" s="3">
        <v>3805164</v>
      </c>
      <c r="D14" s="3">
        <v>710496</v>
      </c>
      <c r="E14" s="3">
        <v>350544</v>
      </c>
      <c r="F14" s="3">
        <v>238524</v>
      </c>
      <c r="G14" s="3">
        <v>3285852</v>
      </c>
      <c r="H14" s="3">
        <v>1266696</v>
      </c>
      <c r="I14" s="3">
        <v>14867623.068</v>
      </c>
      <c r="J14" s="1">
        <f t="shared" si="2"/>
        <v>7.305463437123955E-3</v>
      </c>
      <c r="K14" s="1">
        <f t="shared" si="0"/>
        <v>-3.5131205908602102E-2</v>
      </c>
      <c r="L14" s="1">
        <f t="shared" si="0"/>
        <v>0</v>
      </c>
      <c r="M14" s="1">
        <f t="shared" si="0"/>
        <v>0</v>
      </c>
      <c r="N14" s="1">
        <f t="shared" si="0"/>
        <v>0</v>
      </c>
      <c r="O14" s="1">
        <f t="shared" si="0"/>
        <v>4.1527124167491464E-2</v>
      </c>
      <c r="P14" s="1">
        <f t="shared" si="0"/>
        <v>1.4655450084313838E-2</v>
      </c>
      <c r="Q14" s="1">
        <f t="shared" si="0"/>
        <v>3.995257596209131E-3</v>
      </c>
      <c r="R14" s="13">
        <f t="shared" si="3"/>
        <v>38064</v>
      </c>
      <c r="S14" s="13">
        <f t="shared" si="1"/>
        <v>-133680</v>
      </c>
      <c r="T14" s="13">
        <f t="shared" si="1"/>
        <v>0</v>
      </c>
      <c r="U14" s="13">
        <f t="shared" si="1"/>
        <v>0</v>
      </c>
      <c r="V14" s="13">
        <f t="shared" si="1"/>
        <v>0</v>
      </c>
      <c r="W14" s="13">
        <f t="shared" si="1"/>
        <v>136451.98400000017</v>
      </c>
      <c r="X14" s="13">
        <f t="shared" si="1"/>
        <v>18564</v>
      </c>
      <c r="Y14" s="13">
        <f t="shared" si="1"/>
        <v>59399.984000001103</v>
      </c>
    </row>
    <row r="15" spans="1:25" x14ac:dyDescent="0.3">
      <c r="A15" s="5" t="s">
        <v>615</v>
      </c>
      <c r="B15" s="3">
        <v>4933975.068</v>
      </c>
      <c r="C15" s="3">
        <v>3805164</v>
      </c>
      <c r="D15" s="3">
        <v>901164</v>
      </c>
      <c r="E15" s="3">
        <v>350544</v>
      </c>
      <c r="F15" s="3"/>
      <c r="G15" s="3">
        <v>3189048</v>
      </c>
      <c r="H15" s="3">
        <v>1033308</v>
      </c>
      <c r="I15" s="3">
        <v>14213203.068</v>
      </c>
      <c r="J15" s="1">
        <f t="shared" si="2"/>
        <v>-5.601406496608588E-2</v>
      </c>
      <c r="K15" s="1">
        <f t="shared" si="0"/>
        <v>0</v>
      </c>
      <c r="L15" s="1">
        <f t="shared" si="0"/>
        <v>0.21157969026725434</v>
      </c>
      <c r="M15" s="1">
        <f t="shared" si="0"/>
        <v>0</v>
      </c>
      <c r="N15" s="1" t="e">
        <f t="shared" si="0"/>
        <v>#DIV/0!</v>
      </c>
      <c r="O15" s="1">
        <f t="shared" si="0"/>
        <v>-3.0355140468252596E-2</v>
      </c>
      <c r="P15" s="1">
        <f t="shared" si="0"/>
        <v>-0.22586489217155001</v>
      </c>
      <c r="Q15" s="1">
        <f t="shared" si="0"/>
        <v>-4.6043104912317716E-2</v>
      </c>
      <c r="R15" s="13">
        <f t="shared" si="3"/>
        <v>-276372</v>
      </c>
      <c r="S15" s="13">
        <f t="shared" si="1"/>
        <v>0</v>
      </c>
      <c r="T15" s="13">
        <f t="shared" si="1"/>
        <v>190668</v>
      </c>
      <c r="U15" s="13">
        <f t="shared" si="1"/>
        <v>0</v>
      </c>
      <c r="V15" s="13">
        <f t="shared" si="1"/>
        <v>-238524</v>
      </c>
      <c r="W15" s="13">
        <f t="shared" si="1"/>
        <v>-96804</v>
      </c>
      <c r="X15" s="13">
        <f t="shared" si="1"/>
        <v>-233388</v>
      </c>
      <c r="Y15" s="13">
        <f t="shared" si="1"/>
        <v>-654420</v>
      </c>
    </row>
    <row r="16" spans="1:25" x14ac:dyDescent="0.3">
      <c r="A16" s="5" t="s">
        <v>616</v>
      </c>
      <c r="B16" s="3">
        <v>5060395.068</v>
      </c>
      <c r="C16" s="3">
        <v>3940404</v>
      </c>
      <c r="D16" s="3">
        <v>901164</v>
      </c>
      <c r="E16" s="3">
        <v>350544</v>
      </c>
      <c r="F16" s="3"/>
      <c r="G16" s="3">
        <v>3196416</v>
      </c>
      <c r="H16" s="3">
        <v>1066296</v>
      </c>
      <c r="I16" s="3">
        <v>14515219.068</v>
      </c>
      <c r="J16" s="1">
        <f t="shared" si="2"/>
        <v>2.498223919302895E-2</v>
      </c>
      <c r="K16" s="1">
        <f t="shared" si="0"/>
        <v>3.4321353851026443E-2</v>
      </c>
      <c r="L16" s="1">
        <f t="shared" si="0"/>
        <v>0</v>
      </c>
      <c r="M16" s="1">
        <f t="shared" si="0"/>
        <v>0</v>
      </c>
      <c r="N16" s="1"/>
      <c r="O16" s="1">
        <f t="shared" si="0"/>
        <v>2.3050816914944737E-3</v>
      </c>
      <c r="P16" s="1">
        <f t="shared" si="0"/>
        <v>3.0937000607711179E-2</v>
      </c>
      <c r="Q16" s="1">
        <f t="shared" si="0"/>
        <v>2.08068509738044E-2</v>
      </c>
      <c r="R16" s="13">
        <f t="shared" si="3"/>
        <v>126420</v>
      </c>
      <c r="S16" s="13">
        <f t="shared" si="1"/>
        <v>135240</v>
      </c>
      <c r="T16" s="13">
        <f t="shared" si="1"/>
        <v>0</v>
      </c>
      <c r="U16" s="13">
        <f t="shared" si="1"/>
        <v>0</v>
      </c>
      <c r="V16" s="13">
        <f t="shared" si="1"/>
        <v>0</v>
      </c>
      <c r="W16" s="13">
        <f t="shared" si="1"/>
        <v>7368</v>
      </c>
      <c r="X16" s="13">
        <f t="shared" si="1"/>
        <v>32988</v>
      </c>
      <c r="Y16" s="13">
        <f t="shared" si="1"/>
        <v>302016</v>
      </c>
    </row>
    <row r="17" spans="1:25" x14ac:dyDescent="0.3">
      <c r="A17" s="5" t="s">
        <v>617</v>
      </c>
      <c r="B17" s="3">
        <v>5180307.7880000006</v>
      </c>
      <c r="C17" s="3">
        <v>4229904</v>
      </c>
      <c r="D17" s="3">
        <v>935976</v>
      </c>
      <c r="E17" s="3">
        <v>358236</v>
      </c>
      <c r="F17" s="3"/>
      <c r="G17" s="3">
        <v>3316140</v>
      </c>
      <c r="H17" s="3">
        <v>1101924</v>
      </c>
      <c r="I17" s="3">
        <v>15122487.788000001</v>
      </c>
      <c r="J17" s="1">
        <f t="shared" si="2"/>
        <v>2.3147798336958712E-2</v>
      </c>
      <c r="K17" s="1">
        <f t="shared" si="0"/>
        <v>6.8441269589097062E-2</v>
      </c>
      <c r="L17" s="1">
        <f t="shared" si="0"/>
        <v>3.7193261365676043E-2</v>
      </c>
      <c r="M17" s="1">
        <f t="shared" si="0"/>
        <v>2.1471878873145077E-2</v>
      </c>
      <c r="N17" s="1"/>
      <c r="O17" s="1">
        <f t="shared" si="0"/>
        <v>3.6103421447827896E-2</v>
      </c>
      <c r="P17" s="1">
        <f t="shared" si="0"/>
        <v>3.2332538360177292E-2</v>
      </c>
      <c r="Q17" s="1">
        <f t="shared" si="0"/>
        <v>4.0156667904991179E-2</v>
      </c>
      <c r="R17" s="13">
        <f t="shared" si="3"/>
        <v>119912.72000000067</v>
      </c>
      <c r="S17" s="13">
        <f t="shared" si="1"/>
        <v>289500</v>
      </c>
      <c r="T17" s="13">
        <f t="shared" si="1"/>
        <v>34812</v>
      </c>
      <c r="U17" s="13">
        <f t="shared" si="1"/>
        <v>7692</v>
      </c>
      <c r="V17" s="13">
        <f t="shared" si="1"/>
        <v>0</v>
      </c>
      <c r="W17" s="13">
        <f t="shared" si="1"/>
        <v>119724</v>
      </c>
      <c r="X17" s="13">
        <f t="shared" si="1"/>
        <v>35628</v>
      </c>
      <c r="Y17" s="13">
        <f t="shared" si="1"/>
        <v>607268.72000000067</v>
      </c>
    </row>
    <row r="18" spans="1:25" x14ac:dyDescent="0.3">
      <c r="A18" s="5" t="s">
        <v>618</v>
      </c>
      <c r="B18" s="3">
        <v>5171138.2880000006</v>
      </c>
      <c r="C18" s="3">
        <v>4235496</v>
      </c>
      <c r="D18" s="3">
        <v>935976</v>
      </c>
      <c r="E18" s="3">
        <v>358236</v>
      </c>
      <c r="F18" s="3"/>
      <c r="G18" s="3">
        <v>3326784</v>
      </c>
      <c r="H18" s="3">
        <v>1101924</v>
      </c>
      <c r="I18" s="3">
        <v>15129554.288000001</v>
      </c>
      <c r="J18" s="1">
        <f t="shared" si="2"/>
        <v>-1.7732072687513475E-3</v>
      </c>
      <c r="K18" s="1">
        <f t="shared" si="0"/>
        <v>1.3202704004442456E-3</v>
      </c>
      <c r="L18" s="1">
        <f t="shared" si="0"/>
        <v>0</v>
      </c>
      <c r="M18" s="1">
        <f t="shared" si="0"/>
        <v>0</v>
      </c>
      <c r="N18" s="1"/>
      <c r="O18" s="1">
        <f t="shared" si="0"/>
        <v>3.1994863507820164E-3</v>
      </c>
      <c r="P18" s="1">
        <f t="shared" si="0"/>
        <v>0</v>
      </c>
      <c r="Q18" s="1">
        <f t="shared" si="0"/>
        <v>4.6706597335817034E-4</v>
      </c>
      <c r="R18" s="13">
        <f t="shared" si="3"/>
        <v>-9169.5</v>
      </c>
      <c r="S18" s="13">
        <f t="shared" si="1"/>
        <v>5592</v>
      </c>
      <c r="T18" s="13">
        <f t="shared" si="1"/>
        <v>0</v>
      </c>
      <c r="U18" s="13">
        <f t="shared" si="1"/>
        <v>0</v>
      </c>
      <c r="V18" s="13">
        <f t="shared" si="1"/>
        <v>0</v>
      </c>
      <c r="W18" s="13">
        <f t="shared" si="1"/>
        <v>10644</v>
      </c>
      <c r="X18" s="13">
        <f t="shared" si="1"/>
        <v>0</v>
      </c>
      <c r="Y18" s="13">
        <f t="shared" si="1"/>
        <v>7066.5</v>
      </c>
    </row>
    <row r="19" spans="1:25" x14ac:dyDescent="0.3">
      <c r="A19" s="5" t="s">
        <v>619</v>
      </c>
      <c r="B19" s="3">
        <v>5196770.2880000006</v>
      </c>
      <c r="C19" s="3">
        <v>4067616</v>
      </c>
      <c r="D19" s="3">
        <v>1025976</v>
      </c>
      <c r="E19" s="3">
        <v>358236</v>
      </c>
      <c r="F19" s="3"/>
      <c r="G19" s="3">
        <v>3431436</v>
      </c>
      <c r="H19" s="3">
        <v>1126654.8</v>
      </c>
      <c r="I19" s="3">
        <v>15206689.088000001</v>
      </c>
      <c r="J19" s="1">
        <f t="shared" si="2"/>
        <v>4.9322942095761917E-3</v>
      </c>
      <c r="K19" s="1">
        <f t="shared" si="0"/>
        <v>-4.1272332491562626E-2</v>
      </c>
      <c r="L19" s="1">
        <f t="shared" si="0"/>
        <v>8.7721350207022389E-2</v>
      </c>
      <c r="M19" s="1">
        <f t="shared" si="0"/>
        <v>0</v>
      </c>
      <c r="N19" s="1"/>
      <c r="O19" s="1">
        <f t="shared" si="0"/>
        <v>3.0498018905204701E-2</v>
      </c>
      <c r="P19" s="1">
        <f t="shared" si="0"/>
        <v>2.195064539733026E-2</v>
      </c>
      <c r="Q19" s="1">
        <f t="shared" si="0"/>
        <v>5.0724256643656799E-3</v>
      </c>
      <c r="R19" s="13">
        <f t="shared" si="3"/>
        <v>25632</v>
      </c>
      <c r="S19" s="13">
        <f t="shared" si="1"/>
        <v>-167880</v>
      </c>
      <c r="T19" s="13">
        <f t="shared" si="1"/>
        <v>90000</v>
      </c>
      <c r="U19" s="13">
        <f t="shared" si="1"/>
        <v>0</v>
      </c>
      <c r="V19" s="13">
        <f t="shared" si="1"/>
        <v>0</v>
      </c>
      <c r="W19" s="13">
        <f t="shared" si="1"/>
        <v>104652</v>
      </c>
      <c r="X19" s="13">
        <f t="shared" si="1"/>
        <v>24730.800000000047</v>
      </c>
      <c r="Y19" s="13">
        <f t="shared" si="1"/>
        <v>77134.800000000745</v>
      </c>
    </row>
    <row r="20" spans="1:25" x14ac:dyDescent="0.3">
      <c r="A20" s="5" t="s">
        <v>620</v>
      </c>
      <c r="B20" s="3">
        <v>5324378.2880000006</v>
      </c>
      <c r="C20" s="3">
        <v>4038564</v>
      </c>
      <c r="D20" s="3">
        <v>840936</v>
      </c>
      <c r="E20" s="3">
        <v>438240</v>
      </c>
      <c r="F20" s="3"/>
      <c r="G20" s="3">
        <v>3525984</v>
      </c>
      <c r="H20" s="3">
        <v>1126654.8</v>
      </c>
      <c r="I20" s="3">
        <v>15294757.088000001</v>
      </c>
      <c r="J20" s="1">
        <f t="shared" si="2"/>
        <v>2.3966741861223665E-2</v>
      </c>
      <c r="K20" s="1">
        <f t="shared" ref="K20:K25" si="4">(C20-C19)/C20</f>
        <v>-7.1936460583514336E-3</v>
      </c>
      <c r="L20" s="1">
        <f t="shared" ref="L20:L25" si="5">(D20-D19)/D20</f>
        <v>-0.2200405262707269</v>
      </c>
      <c r="M20" s="1">
        <f t="shared" ref="M20:M25" si="6">(E20-E19)/E20</f>
        <v>0.18255750273822563</v>
      </c>
      <c r="N20" s="1"/>
      <c r="O20" s="1">
        <f t="shared" ref="O20:O25" si="7">(G20-G19)/G20</f>
        <v>2.6814642380680116E-2</v>
      </c>
      <c r="P20" s="1">
        <f t="shared" ref="P20:P25" si="8">(H20-H19)/H20</f>
        <v>0</v>
      </c>
      <c r="Q20" s="1">
        <f t="shared" ref="Q20:Q25" si="9">(I20-I19)/I20</f>
        <v>5.758051565859559E-3</v>
      </c>
      <c r="R20" s="13">
        <f t="shared" si="3"/>
        <v>127608</v>
      </c>
      <c r="S20" s="13">
        <f t="shared" si="3"/>
        <v>-29052</v>
      </c>
      <c r="T20" s="13">
        <f t="shared" si="3"/>
        <v>-185040</v>
      </c>
      <c r="U20" s="13">
        <f t="shared" si="3"/>
        <v>80004</v>
      </c>
      <c r="V20" s="13">
        <f t="shared" si="3"/>
        <v>0</v>
      </c>
      <c r="W20" s="13">
        <f t="shared" si="3"/>
        <v>94548</v>
      </c>
      <c r="X20" s="13">
        <f t="shared" si="3"/>
        <v>0</v>
      </c>
      <c r="Y20" s="13">
        <f t="shared" si="3"/>
        <v>88068</v>
      </c>
    </row>
    <row r="21" spans="1:25" x14ac:dyDescent="0.3">
      <c r="A21" s="5" t="s">
        <v>621</v>
      </c>
      <c r="B21" s="3">
        <v>5307153.4879999999</v>
      </c>
      <c r="C21" s="3">
        <v>3945312</v>
      </c>
      <c r="D21" s="3">
        <v>840936</v>
      </c>
      <c r="E21" s="3">
        <v>438240</v>
      </c>
      <c r="F21" s="3"/>
      <c r="G21" s="3">
        <v>3618876</v>
      </c>
      <c r="H21" s="3">
        <v>1126654.8</v>
      </c>
      <c r="I21" s="3">
        <v>15277172.288000001</v>
      </c>
      <c r="J21" s="1">
        <f t="shared" si="2"/>
        <v>-3.245581654826401E-3</v>
      </c>
      <c r="K21" s="1">
        <f t="shared" si="4"/>
        <v>-2.3636153490522421E-2</v>
      </c>
      <c r="L21" s="1">
        <f t="shared" si="5"/>
        <v>0</v>
      </c>
      <c r="M21" s="1">
        <f t="shared" si="6"/>
        <v>0</v>
      </c>
      <c r="N21" s="1"/>
      <c r="O21" s="1">
        <f t="shared" si="7"/>
        <v>2.5668743554628563E-2</v>
      </c>
      <c r="P21" s="1">
        <f t="shared" si="8"/>
        <v>0</v>
      </c>
      <c r="Q21" s="1">
        <f t="shared" si="9"/>
        <v>-1.1510507094178255E-3</v>
      </c>
      <c r="R21" s="13">
        <f t="shared" si="3"/>
        <v>-17224.800000000745</v>
      </c>
      <c r="S21" s="13">
        <f t="shared" si="3"/>
        <v>-93252</v>
      </c>
      <c r="T21" s="13">
        <f t="shared" si="3"/>
        <v>0</v>
      </c>
      <c r="U21" s="13">
        <f t="shared" si="3"/>
        <v>0</v>
      </c>
      <c r="V21" s="13">
        <f t="shared" si="3"/>
        <v>0</v>
      </c>
      <c r="W21" s="13">
        <f t="shared" si="3"/>
        <v>92892</v>
      </c>
      <c r="X21" s="13">
        <f t="shared" si="3"/>
        <v>0</v>
      </c>
      <c r="Y21" s="13">
        <f t="shared" si="3"/>
        <v>-17584.800000000745</v>
      </c>
    </row>
    <row r="22" spans="1:25" x14ac:dyDescent="0.3">
      <c r="A22" s="5" t="s">
        <v>623</v>
      </c>
      <c r="B22" s="3">
        <v>5102397.4879999999</v>
      </c>
      <c r="C22" s="3">
        <v>4041312</v>
      </c>
      <c r="D22" s="3">
        <v>840936</v>
      </c>
      <c r="E22" s="3">
        <v>663240</v>
      </c>
      <c r="F22" s="3"/>
      <c r="G22" s="3">
        <v>3631176</v>
      </c>
      <c r="H22" s="3">
        <v>1126654.8</v>
      </c>
      <c r="I22" s="3">
        <v>15405716.288000001</v>
      </c>
      <c r="J22" s="1">
        <f t="shared" si="2"/>
        <v>-4.0129370650082131E-2</v>
      </c>
      <c r="K22" s="1">
        <f t="shared" si="4"/>
        <v>2.3754661852388531E-2</v>
      </c>
      <c r="L22" s="1">
        <f t="shared" si="5"/>
        <v>0</v>
      </c>
      <c r="M22" s="1">
        <f t="shared" si="6"/>
        <v>0.33924371268319159</v>
      </c>
      <c r="N22" s="1"/>
      <c r="O22" s="1">
        <f t="shared" si="7"/>
        <v>3.3873323683566979E-3</v>
      </c>
      <c r="P22" s="1">
        <f t="shared" si="8"/>
        <v>0</v>
      </c>
      <c r="Q22" s="1">
        <f t="shared" si="9"/>
        <v>8.3439158294851233E-3</v>
      </c>
      <c r="R22" s="13">
        <f t="shared" si="3"/>
        <v>-204756</v>
      </c>
      <c r="S22" s="13">
        <f t="shared" si="3"/>
        <v>96000</v>
      </c>
      <c r="T22" s="13">
        <f t="shared" si="3"/>
        <v>0</v>
      </c>
      <c r="U22" s="13">
        <f t="shared" si="3"/>
        <v>225000</v>
      </c>
      <c r="V22" s="13">
        <f t="shared" si="3"/>
        <v>0</v>
      </c>
      <c r="W22" s="13">
        <f t="shared" si="3"/>
        <v>12300</v>
      </c>
      <c r="X22" s="13">
        <f t="shared" si="3"/>
        <v>0</v>
      </c>
      <c r="Y22" s="13">
        <f t="shared" si="3"/>
        <v>128544</v>
      </c>
    </row>
    <row r="23" spans="1:25" x14ac:dyDescent="0.3">
      <c r="A23" s="5" t="s">
        <v>624</v>
      </c>
      <c r="B23" s="3">
        <v>5102397.4879999999</v>
      </c>
      <c r="C23" s="3">
        <v>4073580</v>
      </c>
      <c r="D23" s="3">
        <v>998436</v>
      </c>
      <c r="E23" s="3">
        <v>663240</v>
      </c>
      <c r="F23" s="3"/>
      <c r="G23" s="3">
        <v>3631176</v>
      </c>
      <c r="H23" s="3">
        <v>1126654.8</v>
      </c>
      <c r="I23" s="3">
        <v>15595484.288000001</v>
      </c>
      <c r="J23" s="1">
        <f t="shared" si="2"/>
        <v>0</v>
      </c>
      <c r="K23" s="1">
        <f t="shared" si="4"/>
        <v>7.9212879089154992E-3</v>
      </c>
      <c r="L23" s="1">
        <f t="shared" si="5"/>
        <v>0.15774671586361069</v>
      </c>
      <c r="M23" s="1">
        <f t="shared" si="6"/>
        <v>0</v>
      </c>
      <c r="N23" s="1"/>
      <c r="O23" s="1">
        <f t="shared" si="7"/>
        <v>0</v>
      </c>
      <c r="P23" s="1">
        <f t="shared" si="8"/>
        <v>0</v>
      </c>
      <c r="Q23" s="1">
        <f t="shared" si="9"/>
        <v>1.2168137679829388E-2</v>
      </c>
      <c r="R23" s="13">
        <f t="shared" si="3"/>
        <v>0</v>
      </c>
      <c r="S23" s="13">
        <f t="shared" si="3"/>
        <v>32268</v>
      </c>
      <c r="T23" s="13">
        <f t="shared" si="3"/>
        <v>157500</v>
      </c>
      <c r="U23" s="13">
        <f t="shared" si="3"/>
        <v>0</v>
      </c>
      <c r="V23" s="13">
        <f t="shared" si="3"/>
        <v>0</v>
      </c>
      <c r="W23" s="13">
        <f t="shared" si="3"/>
        <v>0</v>
      </c>
      <c r="X23" s="13">
        <f t="shared" si="3"/>
        <v>0</v>
      </c>
      <c r="Y23" s="13">
        <f t="shared" si="3"/>
        <v>189768</v>
      </c>
    </row>
    <row r="24" spans="1:25" x14ac:dyDescent="0.3">
      <c r="A24" s="5" t="s">
        <v>625</v>
      </c>
      <c r="B24" s="3">
        <v>5153167.9879999999</v>
      </c>
      <c r="C24" s="3">
        <v>4096584</v>
      </c>
      <c r="D24" s="3">
        <v>998436</v>
      </c>
      <c r="E24" s="3">
        <v>663240</v>
      </c>
      <c r="F24" s="3"/>
      <c r="G24" s="3">
        <v>3631176</v>
      </c>
      <c r="H24" s="3">
        <v>1126654.8</v>
      </c>
      <c r="I24" s="3">
        <v>15669258.788000001</v>
      </c>
      <c r="J24" s="1">
        <f t="shared" si="2"/>
        <v>9.8522889450193482E-3</v>
      </c>
      <c r="K24" s="1">
        <f t="shared" si="4"/>
        <v>5.6154103028279168E-3</v>
      </c>
      <c r="L24" s="1">
        <f t="shared" si="5"/>
        <v>0</v>
      </c>
      <c r="M24" s="1">
        <f t="shared" si="6"/>
        <v>0</v>
      </c>
      <c r="N24" s="1"/>
      <c r="O24" s="1">
        <f t="shared" si="7"/>
        <v>0</v>
      </c>
      <c r="P24" s="1">
        <f t="shared" si="8"/>
        <v>0</v>
      </c>
      <c r="Q24" s="1">
        <f t="shared" si="9"/>
        <v>4.7082316399355648E-3</v>
      </c>
      <c r="R24" s="13">
        <f t="shared" si="3"/>
        <v>50770.5</v>
      </c>
      <c r="S24" s="13">
        <f t="shared" si="3"/>
        <v>23004</v>
      </c>
      <c r="T24" s="13">
        <f t="shared" si="3"/>
        <v>0</v>
      </c>
      <c r="U24" s="13">
        <f t="shared" si="3"/>
        <v>0</v>
      </c>
      <c r="V24" s="13">
        <f t="shared" si="3"/>
        <v>0</v>
      </c>
      <c r="W24" s="13">
        <f t="shared" si="3"/>
        <v>0</v>
      </c>
      <c r="X24" s="13">
        <f t="shared" si="3"/>
        <v>0</v>
      </c>
      <c r="Y24" s="13">
        <f t="shared" si="3"/>
        <v>73774.5</v>
      </c>
    </row>
    <row r="25" spans="1:25" x14ac:dyDescent="0.3">
      <c r="A25" s="5" t="s">
        <v>626</v>
      </c>
      <c r="B25" s="3">
        <v>5412600.9960000003</v>
      </c>
      <c r="C25" s="3">
        <v>4270572</v>
      </c>
      <c r="D25" s="3">
        <v>834180</v>
      </c>
      <c r="E25" s="3">
        <v>681156</v>
      </c>
      <c r="F25" s="3"/>
      <c r="G25" s="3">
        <v>3771036</v>
      </c>
      <c r="H25" s="3">
        <v>1182202.8</v>
      </c>
      <c r="I25" s="3">
        <v>16151747.796</v>
      </c>
      <c r="J25" s="1">
        <f t="shared" si="2"/>
        <v>4.7931301086432489E-2</v>
      </c>
      <c r="K25" s="1">
        <f t="shared" si="4"/>
        <v>4.0741146619235079E-2</v>
      </c>
      <c r="L25" s="1">
        <f t="shared" si="5"/>
        <v>-0.19690714234337914</v>
      </c>
      <c r="M25" s="1">
        <f t="shared" si="6"/>
        <v>2.630234483730599E-2</v>
      </c>
      <c r="N25" s="1"/>
      <c r="O25" s="1">
        <f t="shared" si="7"/>
        <v>3.7087951427671337E-2</v>
      </c>
      <c r="P25" s="1">
        <f t="shared" si="8"/>
        <v>4.6986862152584984E-2</v>
      </c>
      <c r="Q25" s="1">
        <f t="shared" si="9"/>
        <v>2.987224751735465E-2</v>
      </c>
      <c r="R25" s="13">
        <f t="shared" si="3"/>
        <v>259433.00800000038</v>
      </c>
      <c r="S25" s="13">
        <f t="shared" si="3"/>
        <v>173988</v>
      </c>
      <c r="T25" s="13">
        <f t="shared" si="3"/>
        <v>-164256</v>
      </c>
      <c r="U25" s="13">
        <f t="shared" si="3"/>
        <v>17916</v>
      </c>
      <c r="V25" s="13">
        <f t="shared" si="3"/>
        <v>0</v>
      </c>
      <c r="W25" s="13">
        <f t="shared" si="3"/>
        <v>139860</v>
      </c>
      <c r="X25" s="13">
        <f t="shared" si="3"/>
        <v>55548</v>
      </c>
      <c r="Y25" s="13">
        <f t="shared" si="3"/>
        <v>482489.00799999945</v>
      </c>
    </row>
    <row r="26" spans="1:25" x14ac:dyDescent="0.3">
      <c r="A26" s="5" t="s">
        <v>674</v>
      </c>
      <c r="B26" s="3">
        <v>5215368.9960000003</v>
      </c>
      <c r="C26" s="3">
        <v>3972852</v>
      </c>
      <c r="D26" s="3">
        <v>846132</v>
      </c>
      <c r="E26" s="3">
        <v>681156</v>
      </c>
      <c r="F26" s="3"/>
      <c r="G26" s="3">
        <v>3771036</v>
      </c>
      <c r="H26" s="3">
        <v>1282786.8</v>
      </c>
      <c r="I26" s="3">
        <v>15769331.796</v>
      </c>
      <c r="J26" s="1">
        <f t="shared" ref="J26:J29" si="10">(B26-B25)/B26</f>
        <v>-3.7817458391011229E-2</v>
      </c>
      <c r="K26" s="1">
        <f t="shared" ref="K26:K29" si="11">(C26-C25)/C26</f>
        <v>-7.4938608334768064E-2</v>
      </c>
      <c r="L26" s="1">
        <f t="shared" ref="L26:L29" si="12">(D26-D25)/D26</f>
        <v>1.4125455602671923E-2</v>
      </c>
      <c r="M26" s="1">
        <f t="shared" ref="M26:M29" si="13">(E26-E25)/E26</f>
        <v>0</v>
      </c>
      <c r="N26" s="1"/>
      <c r="O26" s="1">
        <f t="shared" ref="O26:O29" si="14">(G26-G25)/G26</f>
        <v>0</v>
      </c>
      <c r="P26" s="1">
        <f t="shared" ref="P26:P29" si="15">(H26-H25)/H26</f>
        <v>7.8410535562105879E-2</v>
      </c>
      <c r="Q26" s="1">
        <f t="shared" ref="Q26:Q29" si="16">(I26-I25)/I26</f>
        <v>-2.4250615368306378E-2</v>
      </c>
      <c r="R26" s="13">
        <f t="shared" ref="R26:R29" si="17">B26-B25</f>
        <v>-197232</v>
      </c>
      <c r="S26" s="13">
        <f t="shared" ref="S26:S29" si="18">C26-C25</f>
        <v>-297720</v>
      </c>
      <c r="T26" s="13">
        <f t="shared" ref="T26:T29" si="19">D26-D25</f>
        <v>11952</v>
      </c>
      <c r="U26" s="13">
        <f t="shared" ref="U26:U29" si="20">E26-E25</f>
        <v>0</v>
      </c>
      <c r="V26" s="13">
        <f t="shared" ref="V26:V29" si="21">F26-F25</f>
        <v>0</v>
      </c>
      <c r="W26" s="13">
        <f t="shared" ref="W26:W29" si="22">G26-G25</f>
        <v>0</v>
      </c>
      <c r="X26" s="13">
        <f t="shared" ref="X26:X29" si="23">H26-H25</f>
        <v>100584</v>
      </c>
      <c r="Y26" s="13">
        <f t="shared" ref="Y26:Y29" si="24">I26-I25</f>
        <v>-382416</v>
      </c>
    </row>
    <row r="27" spans="1:25" x14ac:dyDescent="0.3">
      <c r="A27" s="5" t="s">
        <v>675</v>
      </c>
      <c r="B27" s="3">
        <v>5074425.9960000003</v>
      </c>
      <c r="C27" s="3">
        <v>2852592</v>
      </c>
      <c r="D27" s="3">
        <v>724440</v>
      </c>
      <c r="E27" s="3">
        <v>681156</v>
      </c>
      <c r="F27" s="3"/>
      <c r="G27" s="3">
        <v>3775596</v>
      </c>
      <c r="H27" s="3">
        <v>1182202.8</v>
      </c>
      <c r="I27" s="3">
        <v>14290412.796</v>
      </c>
      <c r="J27" s="1">
        <f t="shared" si="10"/>
        <v>-2.7775161192832576E-2</v>
      </c>
      <c r="K27" s="1">
        <f t="shared" si="11"/>
        <v>-0.39271651887125814</v>
      </c>
      <c r="L27" s="1">
        <f t="shared" si="12"/>
        <v>-0.16798078515819115</v>
      </c>
      <c r="M27" s="1">
        <f t="shared" si="13"/>
        <v>0</v>
      </c>
      <c r="N27" s="1"/>
      <c r="O27" s="1">
        <f t="shared" si="14"/>
        <v>1.2077563383370467E-3</v>
      </c>
      <c r="P27" s="1">
        <f t="shared" si="15"/>
        <v>-8.5081848901051485E-2</v>
      </c>
      <c r="Q27" s="1">
        <f t="shared" si="16"/>
        <v>-0.10349029248573989</v>
      </c>
      <c r="R27" s="13">
        <f t="shared" si="17"/>
        <v>-140943</v>
      </c>
      <c r="S27" s="13">
        <f t="shared" si="18"/>
        <v>-1120260</v>
      </c>
      <c r="T27" s="13">
        <f t="shared" si="19"/>
        <v>-121692</v>
      </c>
      <c r="U27" s="13">
        <f t="shared" si="20"/>
        <v>0</v>
      </c>
      <c r="V27" s="13">
        <f t="shared" si="21"/>
        <v>0</v>
      </c>
      <c r="W27" s="13">
        <f t="shared" si="22"/>
        <v>4560</v>
      </c>
      <c r="X27" s="13">
        <f t="shared" si="23"/>
        <v>-100584</v>
      </c>
      <c r="Y27" s="13">
        <f t="shared" si="24"/>
        <v>-1478919</v>
      </c>
    </row>
    <row r="28" spans="1:25" x14ac:dyDescent="0.3">
      <c r="A28" s="5" t="s">
        <v>676</v>
      </c>
      <c r="B28" s="3">
        <v>5074425.9960000003</v>
      </c>
      <c r="C28" s="3">
        <v>2869251.0079999999</v>
      </c>
      <c r="D28" s="3">
        <v>849277.8</v>
      </c>
      <c r="E28" s="3">
        <v>681156</v>
      </c>
      <c r="F28" s="3"/>
      <c r="G28" s="3">
        <v>3775596</v>
      </c>
      <c r="H28" s="3">
        <v>1182202.8</v>
      </c>
      <c r="I28" s="3">
        <v>14431909.604000002</v>
      </c>
      <c r="J28" s="1">
        <f t="shared" si="10"/>
        <v>0</v>
      </c>
      <c r="K28" s="1">
        <f t="shared" si="11"/>
        <v>5.8060476248162091E-3</v>
      </c>
      <c r="L28" s="1">
        <f t="shared" si="12"/>
        <v>0.14699289207842245</v>
      </c>
      <c r="M28" s="1">
        <f t="shared" si="13"/>
        <v>0</v>
      </c>
      <c r="N28" s="1"/>
      <c r="O28" s="1">
        <f t="shared" si="14"/>
        <v>0</v>
      </c>
      <c r="P28" s="1">
        <f t="shared" si="15"/>
        <v>0</v>
      </c>
      <c r="Q28" s="1">
        <f t="shared" si="16"/>
        <v>9.8044411226622611E-3</v>
      </c>
      <c r="R28" s="13">
        <f t="shared" si="17"/>
        <v>0</v>
      </c>
      <c r="S28" s="13">
        <f t="shared" si="18"/>
        <v>16659.007999999914</v>
      </c>
      <c r="T28" s="13">
        <f t="shared" si="19"/>
        <v>124837.80000000005</v>
      </c>
      <c r="U28" s="13">
        <f t="shared" si="20"/>
        <v>0</v>
      </c>
      <c r="V28" s="13">
        <f t="shared" si="21"/>
        <v>0</v>
      </c>
      <c r="W28" s="13">
        <f t="shared" si="22"/>
        <v>0</v>
      </c>
      <c r="X28" s="13">
        <f t="shared" si="23"/>
        <v>0</v>
      </c>
      <c r="Y28" s="13">
        <f t="shared" si="24"/>
        <v>141496.80800000206</v>
      </c>
    </row>
    <row r="29" spans="1:25" x14ac:dyDescent="0.3">
      <c r="A29" s="5" t="s">
        <v>677</v>
      </c>
      <c r="B29" s="3">
        <v>4954089.9960000003</v>
      </c>
      <c r="C29" s="3">
        <v>2967423.0079999999</v>
      </c>
      <c r="D29" s="3">
        <v>871308</v>
      </c>
      <c r="E29" s="3">
        <v>681156</v>
      </c>
      <c r="F29" s="3"/>
      <c r="G29" s="3">
        <v>3775596</v>
      </c>
      <c r="H29" s="3">
        <v>1182202.8</v>
      </c>
      <c r="I29" s="3">
        <v>14431775.804000001</v>
      </c>
      <c r="J29" s="1">
        <f t="shared" si="10"/>
        <v>-2.4290232938271393E-2</v>
      </c>
      <c r="K29" s="1">
        <f t="shared" si="11"/>
        <v>3.3083250933666687E-2</v>
      </c>
      <c r="L29" s="1">
        <f t="shared" si="12"/>
        <v>2.5284055695574875E-2</v>
      </c>
      <c r="M29" s="1">
        <f t="shared" si="13"/>
        <v>0</v>
      </c>
      <c r="N29" s="1"/>
      <c r="O29" s="1">
        <f t="shared" si="14"/>
        <v>0</v>
      </c>
      <c r="P29" s="1">
        <f t="shared" si="15"/>
        <v>0</v>
      </c>
      <c r="Q29" s="1">
        <f t="shared" si="16"/>
        <v>-9.2712083265359637E-6</v>
      </c>
      <c r="R29" s="13">
        <f t="shared" si="17"/>
        <v>-120336</v>
      </c>
      <c r="S29" s="13">
        <f t="shared" si="18"/>
        <v>98172</v>
      </c>
      <c r="T29" s="13">
        <f t="shared" si="19"/>
        <v>22030.199999999953</v>
      </c>
      <c r="U29" s="13">
        <f t="shared" si="20"/>
        <v>0</v>
      </c>
      <c r="V29" s="13">
        <f t="shared" si="21"/>
        <v>0</v>
      </c>
      <c r="W29" s="13">
        <f t="shared" si="22"/>
        <v>0</v>
      </c>
      <c r="X29" s="13">
        <f t="shared" si="23"/>
        <v>0</v>
      </c>
      <c r="Y29" s="13">
        <f t="shared" si="24"/>
        <v>-133.80000000074506</v>
      </c>
    </row>
  </sheetData>
  <sheetProtection algorithmName="SHA-512" hashValue="wqkcxFd86U1naKuwjY4YHVIp/TS7z8kQ3C8K7WdMTkTEHWwHvjaLykyxgyS0UZM72BGpDPgTBY+uyPHH/To0gg==" saltValue="AsvmS7HQxwVHDrxXxoBDR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34D2-47DD-4FDA-A8BA-B467842A057D}">
  <dimension ref="A1:Y29"/>
  <sheetViews>
    <sheetView topLeftCell="A10" workbookViewId="0">
      <selection activeCell="Y27" sqref="Y27"/>
    </sheetView>
  </sheetViews>
  <sheetFormatPr defaultRowHeight="14.4" x14ac:dyDescent="0.3"/>
  <cols>
    <col min="1" max="1" width="27" bestFit="1" customWidth="1"/>
    <col min="2" max="2" width="15.21875" bestFit="1" customWidth="1"/>
    <col min="3" max="3" width="18.88671875" bestFit="1" customWidth="1"/>
    <col min="4" max="4" width="16" bestFit="1" customWidth="1"/>
    <col min="5" max="5" width="9" bestFit="1" customWidth="1"/>
    <col min="6" max="6" width="6.21875" bestFit="1" customWidth="1"/>
    <col min="7" max="7" width="13.33203125" bestFit="1" customWidth="1"/>
    <col min="8" max="8" width="21.44140625" bestFit="1" customWidth="1"/>
    <col min="9" max="9" width="10.5546875" bestFit="1" customWidth="1"/>
    <col min="10" max="10" width="16.109375" style="6" bestFit="1" customWidth="1"/>
    <col min="11" max="11" width="20.5546875" bestFit="1" customWidth="1"/>
    <col min="12" max="12" width="17.6640625" bestFit="1" customWidth="1"/>
    <col min="13" max="13" width="9.6640625" bestFit="1" customWidth="1"/>
    <col min="14" max="14" width="7.44140625" bestFit="1" customWidth="1"/>
    <col min="15" max="15" width="14.5546875" bestFit="1" customWidth="1"/>
    <col min="16" max="16" width="22.33203125" bestFit="1" customWidth="1"/>
    <col min="17" max="17" width="11.33203125" bestFit="1" customWidth="1"/>
    <col min="18" max="18" width="16.109375" bestFit="1" customWidth="1"/>
    <col min="19" max="19" width="20.5546875" bestFit="1" customWidth="1"/>
    <col min="20" max="20" width="17.6640625" bestFit="1" customWidth="1"/>
    <col min="21" max="21" width="9.6640625" bestFit="1" customWidth="1"/>
    <col min="22" max="22" width="6.5546875" bestFit="1" customWidth="1"/>
    <col min="23" max="23" width="14.5546875" bestFit="1" customWidth="1"/>
    <col min="24" max="24" width="22.33203125" bestFit="1" customWidth="1"/>
    <col min="25" max="25" width="11.33203125" bestFit="1" customWidth="1"/>
    <col min="26" max="161" width="30.88671875" bestFit="1" customWidth="1"/>
    <col min="162" max="163" width="35" bestFit="1" customWidth="1"/>
    <col min="164" max="164" width="34.6640625" bestFit="1" customWidth="1"/>
    <col min="165" max="165" width="35.33203125" bestFit="1" customWidth="1"/>
    <col min="166" max="166" width="35.88671875" bestFit="1" customWidth="1"/>
    <col min="167" max="167" width="35.109375" bestFit="1" customWidth="1"/>
    <col min="168" max="168" width="35" bestFit="1" customWidth="1"/>
    <col min="169" max="169" width="35.109375" bestFit="1" customWidth="1"/>
    <col min="170" max="170" width="34.88671875" bestFit="1" customWidth="1"/>
    <col min="171" max="172" width="35.33203125" bestFit="1" customWidth="1"/>
    <col min="173" max="173" width="34.5546875" bestFit="1" customWidth="1"/>
    <col min="174" max="175" width="35" bestFit="1" customWidth="1"/>
    <col min="176" max="176" width="34.6640625" bestFit="1" customWidth="1"/>
    <col min="177" max="177" width="35.33203125" bestFit="1" customWidth="1"/>
    <col min="178" max="178" width="35.88671875" bestFit="1" customWidth="1"/>
    <col min="179" max="179" width="35.109375" bestFit="1" customWidth="1"/>
    <col min="180" max="180" width="35" bestFit="1" customWidth="1"/>
    <col min="181" max="181" width="35.109375" bestFit="1" customWidth="1"/>
    <col min="182" max="182" width="34.88671875" bestFit="1" customWidth="1"/>
    <col min="183" max="184" width="35.33203125" bestFit="1" customWidth="1"/>
  </cols>
  <sheetData>
    <row r="1" spans="1:25" x14ac:dyDescent="0.3">
      <c r="B1" s="4" t="s">
        <v>544</v>
      </c>
      <c r="J1" s="12" t="s">
        <v>576</v>
      </c>
      <c r="K1" s="12"/>
      <c r="L1" s="12"/>
      <c r="M1" s="12"/>
      <c r="N1" s="12"/>
      <c r="O1" s="12"/>
      <c r="P1" s="12"/>
      <c r="Q1" s="12"/>
      <c r="R1" s="14" t="s">
        <v>648</v>
      </c>
      <c r="S1" s="15"/>
      <c r="T1" s="15"/>
      <c r="U1" s="15"/>
      <c r="V1" s="15"/>
      <c r="W1" s="15"/>
      <c r="X1" s="15"/>
      <c r="Y1" s="15"/>
    </row>
    <row r="2" spans="1:25" x14ac:dyDescent="0.3">
      <c r="A2" s="4" t="s">
        <v>575</v>
      </c>
      <c r="B2" t="s">
        <v>547</v>
      </c>
      <c r="C2" t="s">
        <v>546</v>
      </c>
      <c r="D2" t="s">
        <v>219</v>
      </c>
      <c r="E2" t="s">
        <v>549</v>
      </c>
      <c r="F2" t="s">
        <v>550</v>
      </c>
      <c r="G2" t="s">
        <v>545</v>
      </c>
      <c r="H2" t="s">
        <v>669</v>
      </c>
      <c r="I2" t="s">
        <v>551</v>
      </c>
      <c r="J2" s="9" t="s">
        <v>547</v>
      </c>
      <c r="K2" s="9" t="s">
        <v>546</v>
      </c>
      <c r="L2" s="9" t="s">
        <v>219</v>
      </c>
      <c r="M2" s="9" t="s">
        <v>549</v>
      </c>
      <c r="N2" s="9" t="s">
        <v>550</v>
      </c>
      <c r="O2" s="9" t="s">
        <v>545</v>
      </c>
      <c r="P2" s="9" t="s">
        <v>548</v>
      </c>
      <c r="Q2" s="9" t="s">
        <v>551</v>
      </c>
      <c r="R2" s="16" t="s">
        <v>547</v>
      </c>
      <c r="S2" s="16" t="s">
        <v>546</v>
      </c>
      <c r="T2" s="16" t="s">
        <v>219</v>
      </c>
      <c r="U2" s="16" t="s">
        <v>549</v>
      </c>
      <c r="V2" s="16" t="s">
        <v>550</v>
      </c>
      <c r="W2" s="16" t="s">
        <v>545</v>
      </c>
      <c r="X2" s="16" t="s">
        <v>548</v>
      </c>
      <c r="Y2" s="16" t="s">
        <v>551</v>
      </c>
    </row>
    <row r="3" spans="1:25" x14ac:dyDescent="0.3">
      <c r="A3" s="5" t="s">
        <v>552</v>
      </c>
      <c r="B3">
        <v>36</v>
      </c>
      <c r="C3">
        <v>31</v>
      </c>
      <c r="D3">
        <v>5</v>
      </c>
      <c r="E3">
        <v>1</v>
      </c>
      <c r="F3">
        <v>1</v>
      </c>
      <c r="G3">
        <v>23</v>
      </c>
      <c r="H3">
        <v>10</v>
      </c>
      <c r="I3" s="30">
        <v>107</v>
      </c>
      <c r="R3" s="17"/>
      <c r="S3" s="17"/>
      <c r="T3" s="17"/>
      <c r="U3" s="17"/>
      <c r="V3" s="17"/>
      <c r="W3" s="17"/>
      <c r="X3" s="17"/>
      <c r="Y3" s="17"/>
    </row>
    <row r="4" spans="1:25" x14ac:dyDescent="0.3">
      <c r="A4" s="5" t="s">
        <v>553</v>
      </c>
      <c r="B4">
        <v>37</v>
      </c>
      <c r="C4">
        <v>30</v>
      </c>
      <c r="D4">
        <v>5</v>
      </c>
      <c r="E4">
        <v>1</v>
      </c>
      <c r="F4">
        <v>1</v>
      </c>
      <c r="G4">
        <v>24</v>
      </c>
      <c r="H4">
        <v>10</v>
      </c>
      <c r="I4" s="30">
        <v>108</v>
      </c>
      <c r="J4" s="7">
        <f t="shared" ref="J4:P4" si="0">(B4-B3)/B3</f>
        <v>2.7777777777777776E-2</v>
      </c>
      <c r="K4" s="7">
        <f t="shared" si="0"/>
        <v>-3.2258064516129031E-2</v>
      </c>
      <c r="L4" s="7">
        <f t="shared" si="0"/>
        <v>0</v>
      </c>
      <c r="M4" s="7">
        <f t="shared" si="0"/>
        <v>0</v>
      </c>
      <c r="N4" s="7">
        <f t="shared" si="0"/>
        <v>0</v>
      </c>
      <c r="O4" s="7">
        <f t="shared" si="0"/>
        <v>4.3478260869565216E-2</v>
      </c>
      <c r="P4" s="7">
        <f t="shared" si="0"/>
        <v>0</v>
      </c>
      <c r="Q4" s="7">
        <f>(I4-I3)/I3</f>
        <v>9.3457943925233638E-3</v>
      </c>
      <c r="R4" s="17">
        <f>B4-B3</f>
        <v>1</v>
      </c>
      <c r="S4" s="17">
        <f t="shared" ref="S4:Y19" si="1">C4-C3</f>
        <v>-1</v>
      </c>
      <c r="T4" s="17">
        <f t="shared" si="1"/>
        <v>0</v>
      </c>
      <c r="U4" s="17">
        <f t="shared" si="1"/>
        <v>0</v>
      </c>
      <c r="V4" s="17">
        <f t="shared" si="1"/>
        <v>0</v>
      </c>
      <c r="W4" s="17">
        <f t="shared" si="1"/>
        <v>1</v>
      </c>
      <c r="X4" s="17">
        <f t="shared" si="1"/>
        <v>0</v>
      </c>
      <c r="Y4" s="17">
        <f t="shared" si="1"/>
        <v>1</v>
      </c>
    </row>
    <row r="5" spans="1:25" x14ac:dyDescent="0.3">
      <c r="A5" s="5" t="s">
        <v>554</v>
      </c>
      <c r="B5">
        <v>37</v>
      </c>
      <c r="C5">
        <v>31</v>
      </c>
      <c r="D5">
        <v>5</v>
      </c>
      <c r="E5">
        <v>1</v>
      </c>
      <c r="F5">
        <v>1</v>
      </c>
      <c r="G5">
        <v>25</v>
      </c>
      <c r="H5">
        <v>10</v>
      </c>
      <c r="I5" s="30">
        <v>110</v>
      </c>
      <c r="J5" s="7">
        <f t="shared" ref="J5:J8" si="2">(B5-B4)/B4</f>
        <v>0</v>
      </c>
      <c r="K5" s="7">
        <f t="shared" ref="K5:K8" si="3">(C5-C4)/C4</f>
        <v>3.3333333333333333E-2</v>
      </c>
      <c r="L5" s="7">
        <f t="shared" ref="L5:L8" si="4">(D5-D4)/D4</f>
        <v>0</v>
      </c>
      <c r="M5" s="7">
        <f t="shared" ref="M5:M8" si="5">(E5-E4)/E4</f>
        <v>0</v>
      </c>
      <c r="N5" s="7">
        <f t="shared" ref="N5:N8" si="6">(F5-F4)/F4</f>
        <v>0</v>
      </c>
      <c r="O5" s="7">
        <f t="shared" ref="O5:O8" si="7">(G5-G4)/G4</f>
        <v>4.1666666666666664E-2</v>
      </c>
      <c r="P5" s="7">
        <f t="shared" ref="P5:P8" si="8">(H5-H4)/H4</f>
        <v>0</v>
      </c>
      <c r="Q5" s="7">
        <f t="shared" ref="Q5:Q8" si="9">(I5-I4)/I4</f>
        <v>1.8518518518518517E-2</v>
      </c>
      <c r="R5" s="17">
        <f t="shared" ref="R5:Y25" si="10">B5-B4</f>
        <v>0</v>
      </c>
      <c r="S5" s="17">
        <f t="shared" si="1"/>
        <v>1</v>
      </c>
      <c r="T5" s="17">
        <f t="shared" si="1"/>
        <v>0</v>
      </c>
      <c r="U5" s="17">
        <f t="shared" si="1"/>
        <v>0</v>
      </c>
      <c r="V5" s="17">
        <f t="shared" si="1"/>
        <v>0</v>
      </c>
      <c r="W5" s="17">
        <f t="shared" si="1"/>
        <v>1</v>
      </c>
      <c r="X5" s="17">
        <f t="shared" si="1"/>
        <v>0</v>
      </c>
      <c r="Y5" s="17">
        <f t="shared" si="1"/>
        <v>2</v>
      </c>
    </row>
    <row r="6" spans="1:25" x14ac:dyDescent="0.3">
      <c r="A6" s="5" t="s">
        <v>555</v>
      </c>
      <c r="B6">
        <v>37</v>
      </c>
      <c r="C6">
        <v>32</v>
      </c>
      <c r="D6">
        <v>5</v>
      </c>
      <c r="E6">
        <v>1</v>
      </c>
      <c r="F6">
        <v>1</v>
      </c>
      <c r="G6">
        <v>26</v>
      </c>
      <c r="H6">
        <v>10</v>
      </c>
      <c r="I6" s="30">
        <v>112</v>
      </c>
      <c r="J6" s="7">
        <f t="shared" si="2"/>
        <v>0</v>
      </c>
      <c r="K6" s="7">
        <f t="shared" si="3"/>
        <v>3.2258064516129031E-2</v>
      </c>
      <c r="L6" s="7">
        <f t="shared" si="4"/>
        <v>0</v>
      </c>
      <c r="M6" s="7">
        <f t="shared" si="5"/>
        <v>0</v>
      </c>
      <c r="N6" s="7">
        <f t="shared" si="6"/>
        <v>0</v>
      </c>
      <c r="O6" s="7">
        <f t="shared" si="7"/>
        <v>0.04</v>
      </c>
      <c r="P6" s="7">
        <f t="shared" si="8"/>
        <v>0</v>
      </c>
      <c r="Q6" s="7">
        <f t="shared" si="9"/>
        <v>1.8181818181818181E-2</v>
      </c>
      <c r="R6" s="17">
        <f t="shared" si="10"/>
        <v>0</v>
      </c>
      <c r="S6" s="17">
        <f t="shared" si="1"/>
        <v>1</v>
      </c>
      <c r="T6" s="17">
        <f t="shared" si="1"/>
        <v>0</v>
      </c>
      <c r="U6" s="17">
        <f t="shared" si="1"/>
        <v>0</v>
      </c>
      <c r="V6" s="17">
        <f t="shared" si="1"/>
        <v>0</v>
      </c>
      <c r="W6" s="17">
        <f t="shared" si="1"/>
        <v>1</v>
      </c>
      <c r="X6" s="17">
        <f t="shared" si="1"/>
        <v>0</v>
      </c>
      <c r="Y6" s="17">
        <f t="shared" si="1"/>
        <v>2</v>
      </c>
    </row>
    <row r="7" spans="1:25" x14ac:dyDescent="0.3">
      <c r="A7" s="5" t="s">
        <v>556</v>
      </c>
      <c r="B7">
        <v>37</v>
      </c>
      <c r="C7">
        <v>32</v>
      </c>
      <c r="D7">
        <v>5</v>
      </c>
      <c r="E7">
        <v>1</v>
      </c>
      <c r="F7">
        <v>1</v>
      </c>
      <c r="G7">
        <v>27</v>
      </c>
      <c r="H7">
        <v>10</v>
      </c>
      <c r="I7" s="30">
        <v>113</v>
      </c>
      <c r="J7" s="7">
        <f t="shared" si="2"/>
        <v>0</v>
      </c>
      <c r="K7" s="7">
        <f t="shared" si="3"/>
        <v>0</v>
      </c>
      <c r="L7" s="7">
        <f t="shared" si="4"/>
        <v>0</v>
      </c>
      <c r="M7" s="7">
        <f t="shared" si="5"/>
        <v>0</v>
      </c>
      <c r="N7" s="7">
        <f t="shared" si="6"/>
        <v>0</v>
      </c>
      <c r="O7" s="7">
        <f t="shared" si="7"/>
        <v>3.8461538461538464E-2</v>
      </c>
      <c r="P7" s="7">
        <f t="shared" si="8"/>
        <v>0</v>
      </c>
      <c r="Q7" s="7">
        <f t="shared" si="9"/>
        <v>8.9285714285714281E-3</v>
      </c>
      <c r="R7" s="17">
        <f t="shared" si="10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17">
        <f t="shared" si="1"/>
        <v>0</v>
      </c>
      <c r="W7" s="17">
        <f t="shared" si="1"/>
        <v>1</v>
      </c>
      <c r="X7" s="17">
        <f t="shared" si="1"/>
        <v>0</v>
      </c>
      <c r="Y7" s="17">
        <f t="shared" si="1"/>
        <v>1</v>
      </c>
    </row>
    <row r="8" spans="1:25" x14ac:dyDescent="0.3">
      <c r="A8" s="5" t="s">
        <v>557</v>
      </c>
      <c r="B8">
        <v>39</v>
      </c>
      <c r="C8">
        <v>33</v>
      </c>
      <c r="D8">
        <v>5</v>
      </c>
      <c r="E8">
        <v>1</v>
      </c>
      <c r="F8">
        <v>1</v>
      </c>
      <c r="G8">
        <v>26</v>
      </c>
      <c r="H8">
        <v>10</v>
      </c>
      <c r="I8" s="30">
        <v>115</v>
      </c>
      <c r="J8" s="7">
        <f t="shared" si="2"/>
        <v>5.4054054054054057E-2</v>
      </c>
      <c r="K8" s="7">
        <f t="shared" si="3"/>
        <v>3.125E-2</v>
      </c>
      <c r="L8" s="7">
        <f t="shared" si="4"/>
        <v>0</v>
      </c>
      <c r="M8" s="7">
        <f t="shared" si="5"/>
        <v>0</v>
      </c>
      <c r="N8" s="7">
        <f t="shared" si="6"/>
        <v>0</v>
      </c>
      <c r="O8" s="7">
        <f t="shared" si="7"/>
        <v>-3.7037037037037035E-2</v>
      </c>
      <c r="P8" s="7">
        <f t="shared" si="8"/>
        <v>0</v>
      </c>
      <c r="Q8" s="7">
        <f t="shared" si="9"/>
        <v>1.7699115044247787E-2</v>
      </c>
      <c r="R8" s="17">
        <f t="shared" si="10"/>
        <v>2</v>
      </c>
      <c r="S8" s="17">
        <f t="shared" si="1"/>
        <v>1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-1</v>
      </c>
      <c r="X8" s="17">
        <f t="shared" si="1"/>
        <v>0</v>
      </c>
      <c r="Y8" s="17">
        <f t="shared" si="1"/>
        <v>2</v>
      </c>
    </row>
    <row r="9" spans="1:25" x14ac:dyDescent="0.3">
      <c r="A9" s="5" t="s">
        <v>558</v>
      </c>
      <c r="B9">
        <v>40</v>
      </c>
      <c r="C9">
        <v>32</v>
      </c>
      <c r="D9">
        <v>5</v>
      </c>
      <c r="E9">
        <v>1</v>
      </c>
      <c r="F9">
        <v>1</v>
      </c>
      <c r="G9">
        <v>27</v>
      </c>
      <c r="H9">
        <v>10</v>
      </c>
      <c r="I9" s="30">
        <v>116</v>
      </c>
      <c r="J9" s="7">
        <f t="shared" ref="J9:J29" si="11">(B9-B8)/B8</f>
        <v>2.564102564102564E-2</v>
      </c>
      <c r="K9" s="7">
        <f t="shared" ref="K9:K25" si="12">(C9-C8)/C8</f>
        <v>-3.0303030303030304E-2</v>
      </c>
      <c r="L9" s="7">
        <f t="shared" ref="L9:L25" si="13">(D9-D8)/D8</f>
        <v>0</v>
      </c>
      <c r="M9" s="7">
        <f t="shared" ref="M9:M25" si="14">(E9-E8)/E8</f>
        <v>0</v>
      </c>
      <c r="N9" s="7">
        <f t="shared" ref="N9:N15" si="15">(F9-F8)/F8</f>
        <v>0</v>
      </c>
      <c r="O9" s="7">
        <f t="shared" ref="O9:O25" si="16">(G9-G8)/G8</f>
        <v>3.8461538461538464E-2</v>
      </c>
      <c r="P9" s="7">
        <f t="shared" ref="P9:P25" si="17">(H9-H8)/H8</f>
        <v>0</v>
      </c>
      <c r="Q9" s="7">
        <f t="shared" ref="Q9:Q29" si="18">(I9-I8)/I8</f>
        <v>8.6956521739130436E-3</v>
      </c>
      <c r="R9" s="17">
        <f t="shared" si="10"/>
        <v>1</v>
      </c>
      <c r="S9" s="17">
        <f t="shared" si="1"/>
        <v>-1</v>
      </c>
      <c r="T9" s="17">
        <f t="shared" si="1"/>
        <v>0</v>
      </c>
      <c r="U9" s="17">
        <f t="shared" si="1"/>
        <v>0</v>
      </c>
      <c r="V9" s="17">
        <f t="shared" si="1"/>
        <v>0</v>
      </c>
      <c r="W9" s="17">
        <f t="shared" si="1"/>
        <v>1</v>
      </c>
      <c r="X9" s="17">
        <f t="shared" si="1"/>
        <v>0</v>
      </c>
      <c r="Y9" s="17">
        <f t="shared" si="1"/>
        <v>1</v>
      </c>
    </row>
    <row r="10" spans="1:25" x14ac:dyDescent="0.3">
      <c r="A10" s="5" t="s">
        <v>559</v>
      </c>
      <c r="B10">
        <v>42</v>
      </c>
      <c r="C10">
        <v>32</v>
      </c>
      <c r="D10">
        <v>5</v>
      </c>
      <c r="E10">
        <v>1</v>
      </c>
      <c r="F10">
        <v>1</v>
      </c>
      <c r="G10">
        <v>27</v>
      </c>
      <c r="H10">
        <v>10</v>
      </c>
      <c r="I10" s="30">
        <v>118</v>
      </c>
      <c r="J10" s="7">
        <f t="shared" si="11"/>
        <v>0.05</v>
      </c>
      <c r="K10" s="7">
        <f t="shared" si="12"/>
        <v>0</v>
      </c>
      <c r="L10" s="7">
        <f t="shared" si="13"/>
        <v>0</v>
      </c>
      <c r="M10" s="7">
        <f t="shared" si="14"/>
        <v>0</v>
      </c>
      <c r="N10" s="7">
        <f t="shared" si="15"/>
        <v>0</v>
      </c>
      <c r="O10" s="7">
        <f t="shared" si="16"/>
        <v>0</v>
      </c>
      <c r="P10" s="7">
        <f t="shared" si="17"/>
        <v>0</v>
      </c>
      <c r="Q10" s="7">
        <f t="shared" si="18"/>
        <v>1.7241379310344827E-2</v>
      </c>
      <c r="R10" s="17">
        <f t="shared" si="10"/>
        <v>2</v>
      </c>
      <c r="S10" s="17">
        <f t="shared" si="1"/>
        <v>0</v>
      </c>
      <c r="T10" s="17">
        <f t="shared" si="1"/>
        <v>0</v>
      </c>
      <c r="U10" s="17">
        <f t="shared" si="1"/>
        <v>0</v>
      </c>
      <c r="V10" s="17">
        <f t="shared" si="1"/>
        <v>0</v>
      </c>
      <c r="W10" s="17">
        <f t="shared" si="1"/>
        <v>0</v>
      </c>
      <c r="X10" s="17">
        <f t="shared" si="1"/>
        <v>0</v>
      </c>
      <c r="Y10" s="17">
        <f t="shared" si="1"/>
        <v>2</v>
      </c>
    </row>
    <row r="11" spans="1:25" x14ac:dyDescent="0.3">
      <c r="A11" s="5" t="s">
        <v>560</v>
      </c>
      <c r="B11">
        <v>43</v>
      </c>
      <c r="C11">
        <v>32</v>
      </c>
      <c r="D11">
        <v>5</v>
      </c>
      <c r="E11">
        <v>1</v>
      </c>
      <c r="F11">
        <v>1</v>
      </c>
      <c r="G11">
        <v>27</v>
      </c>
      <c r="H11">
        <v>10</v>
      </c>
      <c r="I11" s="30">
        <v>119</v>
      </c>
      <c r="J11" s="7">
        <f t="shared" si="11"/>
        <v>2.3809523809523808E-2</v>
      </c>
      <c r="K11" s="7">
        <f t="shared" si="12"/>
        <v>0</v>
      </c>
      <c r="L11" s="7">
        <f t="shared" si="13"/>
        <v>0</v>
      </c>
      <c r="M11" s="7">
        <f t="shared" si="14"/>
        <v>0</v>
      </c>
      <c r="N11" s="7">
        <f t="shared" si="15"/>
        <v>0</v>
      </c>
      <c r="O11" s="7">
        <f t="shared" si="16"/>
        <v>0</v>
      </c>
      <c r="P11" s="7">
        <f t="shared" si="17"/>
        <v>0</v>
      </c>
      <c r="Q11" s="7">
        <f t="shared" si="18"/>
        <v>8.4745762711864406E-3</v>
      </c>
      <c r="R11" s="17">
        <f t="shared" si="10"/>
        <v>1</v>
      </c>
      <c r="S11" s="17">
        <f t="shared" si="1"/>
        <v>0</v>
      </c>
      <c r="T11" s="17">
        <f t="shared" si="1"/>
        <v>0</v>
      </c>
      <c r="U11" s="17">
        <f t="shared" si="1"/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7">
        <f t="shared" si="1"/>
        <v>1</v>
      </c>
    </row>
    <row r="12" spans="1:25" x14ac:dyDescent="0.3">
      <c r="A12" s="5" t="s">
        <v>562</v>
      </c>
      <c r="B12">
        <v>42</v>
      </c>
      <c r="C12">
        <v>32</v>
      </c>
      <c r="D12">
        <v>5</v>
      </c>
      <c r="E12">
        <v>2</v>
      </c>
      <c r="F12">
        <v>1</v>
      </c>
      <c r="G12">
        <v>27</v>
      </c>
      <c r="H12">
        <v>10</v>
      </c>
      <c r="I12" s="30">
        <v>119</v>
      </c>
      <c r="J12" s="7">
        <f t="shared" si="11"/>
        <v>-2.3255813953488372E-2</v>
      </c>
      <c r="K12" s="7">
        <f t="shared" si="12"/>
        <v>0</v>
      </c>
      <c r="L12" s="7">
        <f t="shared" si="13"/>
        <v>0</v>
      </c>
      <c r="M12" s="7">
        <f t="shared" si="14"/>
        <v>1</v>
      </c>
      <c r="N12" s="7">
        <f t="shared" si="15"/>
        <v>0</v>
      </c>
      <c r="O12" s="7">
        <f t="shared" si="16"/>
        <v>0</v>
      </c>
      <c r="P12" s="7">
        <f t="shared" si="17"/>
        <v>0</v>
      </c>
      <c r="Q12" s="7">
        <f t="shared" si="18"/>
        <v>0</v>
      </c>
      <c r="R12" s="17">
        <f t="shared" si="10"/>
        <v>-1</v>
      </c>
      <c r="S12" s="17">
        <f t="shared" si="1"/>
        <v>0</v>
      </c>
      <c r="T12" s="17">
        <f t="shared" si="1"/>
        <v>0</v>
      </c>
      <c r="U12" s="17">
        <f t="shared" si="1"/>
        <v>1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7">
        <f t="shared" si="1"/>
        <v>0</v>
      </c>
    </row>
    <row r="13" spans="1:25" x14ac:dyDescent="0.3">
      <c r="A13" s="5" t="s">
        <v>561</v>
      </c>
      <c r="B13">
        <v>41</v>
      </c>
      <c r="C13">
        <v>31</v>
      </c>
      <c r="D13">
        <v>5</v>
      </c>
      <c r="E13">
        <v>2</v>
      </c>
      <c r="F13">
        <v>1</v>
      </c>
      <c r="G13">
        <v>27</v>
      </c>
      <c r="H13">
        <v>10</v>
      </c>
      <c r="I13" s="30">
        <v>117</v>
      </c>
      <c r="J13" s="7">
        <f t="shared" si="11"/>
        <v>-2.3809523809523808E-2</v>
      </c>
      <c r="K13" s="7">
        <f t="shared" si="12"/>
        <v>-3.125E-2</v>
      </c>
      <c r="L13" s="7">
        <f t="shared" si="13"/>
        <v>0</v>
      </c>
      <c r="M13" s="7">
        <f t="shared" si="14"/>
        <v>0</v>
      </c>
      <c r="N13" s="7">
        <f t="shared" si="15"/>
        <v>0</v>
      </c>
      <c r="O13" s="7">
        <f t="shared" si="16"/>
        <v>0</v>
      </c>
      <c r="P13" s="7">
        <f t="shared" si="17"/>
        <v>0</v>
      </c>
      <c r="Q13" s="7">
        <f t="shared" si="18"/>
        <v>-1.680672268907563E-2</v>
      </c>
      <c r="R13" s="17">
        <f t="shared" si="10"/>
        <v>-1</v>
      </c>
      <c r="S13" s="17">
        <f t="shared" si="1"/>
        <v>-1</v>
      </c>
      <c r="T13" s="17">
        <f t="shared" si="1"/>
        <v>0</v>
      </c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-2</v>
      </c>
    </row>
    <row r="14" spans="1:25" x14ac:dyDescent="0.3">
      <c r="A14" s="5" t="s">
        <v>563</v>
      </c>
      <c r="B14">
        <v>41</v>
      </c>
      <c r="C14">
        <v>30</v>
      </c>
      <c r="D14">
        <v>5</v>
      </c>
      <c r="E14">
        <v>2</v>
      </c>
      <c r="F14">
        <v>1</v>
      </c>
      <c r="G14">
        <v>27</v>
      </c>
      <c r="H14">
        <v>10</v>
      </c>
      <c r="I14" s="30">
        <v>116</v>
      </c>
      <c r="J14" s="7">
        <f t="shared" si="11"/>
        <v>0</v>
      </c>
      <c r="K14" s="7">
        <f t="shared" si="12"/>
        <v>-3.2258064516129031E-2</v>
      </c>
      <c r="L14" s="7">
        <f t="shared" si="13"/>
        <v>0</v>
      </c>
      <c r="M14" s="7">
        <f t="shared" si="14"/>
        <v>0</v>
      </c>
      <c r="N14" s="7">
        <f t="shared" si="15"/>
        <v>0</v>
      </c>
      <c r="O14" s="7">
        <f t="shared" si="16"/>
        <v>0</v>
      </c>
      <c r="P14" s="7">
        <f t="shared" si="17"/>
        <v>0</v>
      </c>
      <c r="Q14" s="7">
        <f t="shared" si="18"/>
        <v>-8.5470085470085479E-3</v>
      </c>
      <c r="R14" s="17">
        <f t="shared" si="10"/>
        <v>0</v>
      </c>
      <c r="S14" s="17">
        <f t="shared" si="1"/>
        <v>-1</v>
      </c>
      <c r="T14" s="17">
        <f t="shared" si="1"/>
        <v>0</v>
      </c>
      <c r="U14" s="17">
        <f t="shared" si="1"/>
        <v>0</v>
      </c>
      <c r="V14" s="17">
        <f t="shared" si="1"/>
        <v>0</v>
      </c>
      <c r="W14" s="17">
        <f t="shared" si="1"/>
        <v>0</v>
      </c>
      <c r="X14" s="17">
        <f t="shared" si="1"/>
        <v>0</v>
      </c>
      <c r="Y14" s="17">
        <f t="shared" si="1"/>
        <v>-1</v>
      </c>
    </row>
    <row r="15" spans="1:25" x14ac:dyDescent="0.3">
      <c r="A15" s="5" t="s">
        <v>564</v>
      </c>
      <c r="B15">
        <v>39</v>
      </c>
      <c r="C15">
        <v>30</v>
      </c>
      <c r="D15">
        <v>6</v>
      </c>
      <c r="E15">
        <v>2</v>
      </c>
      <c r="G15">
        <v>26</v>
      </c>
      <c r="H15">
        <v>9</v>
      </c>
      <c r="I15" s="30">
        <v>112</v>
      </c>
      <c r="J15" s="7">
        <f t="shared" si="11"/>
        <v>-4.878048780487805E-2</v>
      </c>
      <c r="K15" s="7">
        <f t="shared" si="12"/>
        <v>0</v>
      </c>
      <c r="L15" s="7">
        <f t="shared" si="13"/>
        <v>0.2</v>
      </c>
      <c r="M15" s="7">
        <f t="shared" si="14"/>
        <v>0</v>
      </c>
      <c r="N15" s="7">
        <f t="shared" si="15"/>
        <v>-1</v>
      </c>
      <c r="O15" s="7">
        <f t="shared" si="16"/>
        <v>-3.7037037037037035E-2</v>
      </c>
      <c r="P15" s="7">
        <f t="shared" si="17"/>
        <v>-0.1</v>
      </c>
      <c r="Q15" s="7">
        <f t="shared" si="18"/>
        <v>-3.4482758620689655E-2</v>
      </c>
      <c r="R15" s="17">
        <f t="shared" si="10"/>
        <v>-2</v>
      </c>
      <c r="S15" s="17">
        <f t="shared" si="1"/>
        <v>0</v>
      </c>
      <c r="T15" s="17">
        <f t="shared" si="1"/>
        <v>1</v>
      </c>
      <c r="U15" s="17">
        <f t="shared" si="1"/>
        <v>0</v>
      </c>
      <c r="V15" s="17">
        <f t="shared" si="1"/>
        <v>-1</v>
      </c>
      <c r="W15" s="17">
        <f t="shared" si="1"/>
        <v>-1</v>
      </c>
      <c r="X15" s="17">
        <f t="shared" si="1"/>
        <v>-1</v>
      </c>
      <c r="Y15" s="17">
        <f t="shared" si="1"/>
        <v>-4</v>
      </c>
    </row>
    <row r="16" spans="1:25" x14ac:dyDescent="0.3">
      <c r="A16" s="5" t="s">
        <v>565</v>
      </c>
      <c r="B16">
        <v>40</v>
      </c>
      <c r="C16">
        <v>31</v>
      </c>
      <c r="D16">
        <v>6</v>
      </c>
      <c r="E16">
        <v>2</v>
      </c>
      <c r="G16">
        <v>26</v>
      </c>
      <c r="H16">
        <v>9</v>
      </c>
      <c r="I16" s="30">
        <v>114</v>
      </c>
      <c r="J16" s="7">
        <f t="shared" si="11"/>
        <v>2.564102564102564E-2</v>
      </c>
      <c r="K16" s="7">
        <f t="shared" si="12"/>
        <v>3.3333333333333333E-2</v>
      </c>
      <c r="L16" s="7">
        <f t="shared" si="13"/>
        <v>0</v>
      </c>
      <c r="M16" s="7">
        <f t="shared" si="14"/>
        <v>0</v>
      </c>
      <c r="N16" s="7"/>
      <c r="O16" s="7">
        <f t="shared" si="16"/>
        <v>0</v>
      </c>
      <c r="P16" s="7">
        <f t="shared" si="17"/>
        <v>0</v>
      </c>
      <c r="Q16" s="7">
        <f t="shared" si="18"/>
        <v>1.7857142857142856E-2</v>
      </c>
      <c r="R16" s="17">
        <f t="shared" si="10"/>
        <v>1</v>
      </c>
      <c r="S16" s="17">
        <f t="shared" si="1"/>
        <v>1</v>
      </c>
      <c r="T16" s="17">
        <f t="shared" si="1"/>
        <v>0</v>
      </c>
      <c r="U16" s="17">
        <f t="shared" si="1"/>
        <v>0</v>
      </c>
      <c r="V16" s="17">
        <f t="shared" si="1"/>
        <v>0</v>
      </c>
      <c r="W16" s="17">
        <f t="shared" si="1"/>
        <v>0</v>
      </c>
      <c r="X16" s="17">
        <f t="shared" si="1"/>
        <v>0</v>
      </c>
      <c r="Y16" s="17">
        <f t="shared" si="1"/>
        <v>2</v>
      </c>
    </row>
    <row r="17" spans="1:25" x14ac:dyDescent="0.3">
      <c r="A17" s="5" t="s">
        <v>566</v>
      </c>
      <c r="B17">
        <v>40</v>
      </c>
      <c r="C17">
        <v>32</v>
      </c>
      <c r="D17">
        <v>6</v>
      </c>
      <c r="E17">
        <v>2</v>
      </c>
      <c r="G17">
        <v>26</v>
      </c>
      <c r="H17">
        <v>9</v>
      </c>
      <c r="I17" s="30">
        <v>115</v>
      </c>
      <c r="J17" s="7">
        <f t="shared" si="11"/>
        <v>0</v>
      </c>
      <c r="K17" s="7">
        <f t="shared" si="12"/>
        <v>3.2258064516129031E-2</v>
      </c>
      <c r="L17" s="7">
        <f t="shared" si="13"/>
        <v>0</v>
      </c>
      <c r="M17" s="7">
        <f t="shared" si="14"/>
        <v>0</v>
      </c>
      <c r="N17" s="7"/>
      <c r="O17" s="7">
        <f t="shared" si="16"/>
        <v>0</v>
      </c>
      <c r="P17" s="7">
        <f t="shared" si="17"/>
        <v>0</v>
      </c>
      <c r="Q17" s="7">
        <f t="shared" si="18"/>
        <v>8.771929824561403E-3</v>
      </c>
      <c r="R17" s="17">
        <f t="shared" si="10"/>
        <v>0</v>
      </c>
      <c r="S17" s="17">
        <f t="shared" si="1"/>
        <v>1</v>
      </c>
      <c r="T17" s="17">
        <f t="shared" si="1"/>
        <v>0</v>
      </c>
      <c r="U17" s="17">
        <f t="shared" si="1"/>
        <v>0</v>
      </c>
      <c r="V17" s="17">
        <f t="shared" si="1"/>
        <v>0</v>
      </c>
      <c r="W17" s="17">
        <f t="shared" si="1"/>
        <v>0</v>
      </c>
      <c r="X17" s="17">
        <f t="shared" si="1"/>
        <v>0</v>
      </c>
      <c r="Y17" s="17">
        <f t="shared" si="1"/>
        <v>1</v>
      </c>
    </row>
    <row r="18" spans="1:25" x14ac:dyDescent="0.3">
      <c r="A18" s="5" t="s">
        <v>567</v>
      </c>
      <c r="B18">
        <v>39</v>
      </c>
      <c r="C18">
        <v>32</v>
      </c>
      <c r="D18">
        <v>6</v>
      </c>
      <c r="E18">
        <v>2</v>
      </c>
      <c r="G18">
        <v>26</v>
      </c>
      <c r="H18">
        <v>9</v>
      </c>
      <c r="I18" s="30">
        <v>114</v>
      </c>
      <c r="J18" s="7">
        <f t="shared" si="11"/>
        <v>-2.5000000000000001E-2</v>
      </c>
      <c r="K18" s="7">
        <f t="shared" si="12"/>
        <v>0</v>
      </c>
      <c r="L18" s="7">
        <f t="shared" si="13"/>
        <v>0</v>
      </c>
      <c r="M18" s="7">
        <f t="shared" si="14"/>
        <v>0</v>
      </c>
      <c r="N18" s="7"/>
      <c r="O18" s="7">
        <f t="shared" si="16"/>
        <v>0</v>
      </c>
      <c r="P18" s="7">
        <f t="shared" si="17"/>
        <v>0</v>
      </c>
      <c r="Q18" s="7">
        <f t="shared" si="18"/>
        <v>-8.6956521739130436E-3</v>
      </c>
      <c r="R18" s="17">
        <f t="shared" si="10"/>
        <v>-1</v>
      </c>
      <c r="S18" s="17">
        <f t="shared" si="1"/>
        <v>0</v>
      </c>
      <c r="T18" s="17">
        <f t="shared" si="1"/>
        <v>0</v>
      </c>
      <c r="U18" s="17">
        <f t="shared" si="1"/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-1</v>
      </c>
    </row>
    <row r="19" spans="1:25" x14ac:dyDescent="0.3">
      <c r="A19" s="5" t="s">
        <v>568</v>
      </c>
      <c r="B19">
        <v>39</v>
      </c>
      <c r="C19">
        <v>31</v>
      </c>
      <c r="D19">
        <v>7</v>
      </c>
      <c r="E19">
        <v>2</v>
      </c>
      <c r="G19">
        <v>27</v>
      </c>
      <c r="H19">
        <v>10</v>
      </c>
      <c r="I19" s="30">
        <v>116</v>
      </c>
      <c r="J19" s="7">
        <f t="shared" si="11"/>
        <v>0</v>
      </c>
      <c r="K19" s="7">
        <f t="shared" si="12"/>
        <v>-3.125E-2</v>
      </c>
      <c r="L19" s="7">
        <f t="shared" si="13"/>
        <v>0.16666666666666666</v>
      </c>
      <c r="M19" s="7">
        <f t="shared" si="14"/>
        <v>0</v>
      </c>
      <c r="N19" s="7"/>
      <c r="O19" s="7">
        <f t="shared" si="16"/>
        <v>3.8461538461538464E-2</v>
      </c>
      <c r="P19" s="7">
        <f t="shared" si="17"/>
        <v>0.1111111111111111</v>
      </c>
      <c r="Q19" s="7">
        <f t="shared" si="18"/>
        <v>1.7543859649122806E-2</v>
      </c>
      <c r="R19" s="17">
        <f t="shared" si="10"/>
        <v>0</v>
      </c>
      <c r="S19" s="17">
        <f t="shared" si="1"/>
        <v>-1</v>
      </c>
      <c r="T19" s="17">
        <f t="shared" si="1"/>
        <v>1</v>
      </c>
      <c r="U19" s="17">
        <f t="shared" si="1"/>
        <v>0</v>
      </c>
      <c r="V19" s="17">
        <f t="shared" si="1"/>
        <v>0</v>
      </c>
      <c r="W19" s="17">
        <f t="shared" si="1"/>
        <v>1</v>
      </c>
      <c r="X19" s="17">
        <f t="shared" si="1"/>
        <v>1</v>
      </c>
      <c r="Y19" s="17">
        <f t="shared" si="1"/>
        <v>2</v>
      </c>
    </row>
    <row r="20" spans="1:25" x14ac:dyDescent="0.3">
      <c r="A20" s="5" t="s">
        <v>569</v>
      </c>
      <c r="B20">
        <v>40</v>
      </c>
      <c r="C20">
        <v>31</v>
      </c>
      <c r="D20">
        <v>6</v>
      </c>
      <c r="E20">
        <v>3</v>
      </c>
      <c r="G20">
        <v>28</v>
      </c>
      <c r="H20">
        <v>10</v>
      </c>
      <c r="I20" s="30">
        <v>118</v>
      </c>
      <c r="J20" s="7">
        <f t="shared" si="11"/>
        <v>2.564102564102564E-2</v>
      </c>
      <c r="K20" s="7">
        <f t="shared" si="12"/>
        <v>0</v>
      </c>
      <c r="L20" s="7">
        <f t="shared" si="13"/>
        <v>-0.14285714285714285</v>
      </c>
      <c r="M20" s="7">
        <f t="shared" si="14"/>
        <v>0.5</v>
      </c>
      <c r="N20" s="7"/>
      <c r="O20" s="7">
        <f t="shared" si="16"/>
        <v>3.7037037037037035E-2</v>
      </c>
      <c r="P20" s="7">
        <f t="shared" si="17"/>
        <v>0</v>
      </c>
      <c r="Q20" s="7">
        <f t="shared" si="18"/>
        <v>1.7241379310344827E-2</v>
      </c>
      <c r="R20" s="17">
        <f t="shared" si="10"/>
        <v>1</v>
      </c>
      <c r="S20" s="17">
        <f t="shared" si="10"/>
        <v>0</v>
      </c>
      <c r="T20" s="17">
        <f t="shared" si="10"/>
        <v>-1</v>
      </c>
      <c r="U20" s="17">
        <f t="shared" si="10"/>
        <v>1</v>
      </c>
      <c r="V20" s="17">
        <f t="shared" si="10"/>
        <v>0</v>
      </c>
      <c r="W20" s="17">
        <f t="shared" si="10"/>
        <v>1</v>
      </c>
      <c r="X20" s="17">
        <f t="shared" si="10"/>
        <v>0</v>
      </c>
      <c r="Y20" s="17">
        <f t="shared" si="10"/>
        <v>2</v>
      </c>
    </row>
    <row r="21" spans="1:25" x14ac:dyDescent="0.3">
      <c r="A21" s="5" t="s">
        <v>570</v>
      </c>
      <c r="B21">
        <v>41</v>
      </c>
      <c r="C21">
        <v>30</v>
      </c>
      <c r="D21">
        <v>6</v>
      </c>
      <c r="E21">
        <v>3</v>
      </c>
      <c r="G21">
        <v>29</v>
      </c>
      <c r="H21">
        <v>10</v>
      </c>
      <c r="I21" s="30">
        <v>119</v>
      </c>
      <c r="J21" s="7">
        <f t="shared" si="11"/>
        <v>2.5000000000000001E-2</v>
      </c>
      <c r="K21" s="7">
        <f t="shared" si="12"/>
        <v>-3.2258064516129031E-2</v>
      </c>
      <c r="L21" s="7">
        <f t="shared" si="13"/>
        <v>0</v>
      </c>
      <c r="M21" s="7">
        <f t="shared" si="14"/>
        <v>0</v>
      </c>
      <c r="N21" s="7"/>
      <c r="O21" s="7">
        <f t="shared" si="16"/>
        <v>3.5714285714285712E-2</v>
      </c>
      <c r="P21" s="7">
        <f t="shared" si="17"/>
        <v>0</v>
      </c>
      <c r="Q21" s="7">
        <f t="shared" si="18"/>
        <v>8.4745762711864406E-3</v>
      </c>
      <c r="R21" s="17">
        <f t="shared" si="10"/>
        <v>1</v>
      </c>
      <c r="S21" s="17">
        <f t="shared" si="10"/>
        <v>-1</v>
      </c>
      <c r="T21" s="17">
        <f t="shared" si="10"/>
        <v>0</v>
      </c>
      <c r="U21" s="17">
        <f t="shared" si="10"/>
        <v>0</v>
      </c>
      <c r="V21" s="17">
        <f t="shared" si="10"/>
        <v>0</v>
      </c>
      <c r="W21" s="17">
        <f t="shared" si="10"/>
        <v>1</v>
      </c>
      <c r="X21" s="17">
        <f t="shared" si="10"/>
        <v>0</v>
      </c>
      <c r="Y21" s="17">
        <f t="shared" si="10"/>
        <v>1</v>
      </c>
    </row>
    <row r="22" spans="1:25" x14ac:dyDescent="0.3">
      <c r="A22" s="5" t="s">
        <v>571</v>
      </c>
      <c r="B22">
        <v>40</v>
      </c>
      <c r="C22">
        <v>31</v>
      </c>
      <c r="D22">
        <v>6</v>
      </c>
      <c r="E22">
        <v>4</v>
      </c>
      <c r="G22">
        <v>29</v>
      </c>
      <c r="H22">
        <v>10</v>
      </c>
      <c r="I22" s="30">
        <v>120</v>
      </c>
      <c r="J22" s="7">
        <f t="shared" si="11"/>
        <v>-2.4390243902439025E-2</v>
      </c>
      <c r="K22" s="7">
        <f t="shared" si="12"/>
        <v>3.3333333333333333E-2</v>
      </c>
      <c r="L22" s="7">
        <f t="shared" si="13"/>
        <v>0</v>
      </c>
      <c r="M22" s="7">
        <f t="shared" si="14"/>
        <v>0.33333333333333331</v>
      </c>
      <c r="N22" s="7"/>
      <c r="O22" s="7">
        <f t="shared" si="16"/>
        <v>0</v>
      </c>
      <c r="P22" s="7">
        <f t="shared" si="17"/>
        <v>0</v>
      </c>
      <c r="Q22" s="7">
        <f t="shared" si="18"/>
        <v>8.4033613445378148E-3</v>
      </c>
      <c r="R22" s="17">
        <f t="shared" si="10"/>
        <v>-1</v>
      </c>
      <c r="S22" s="17">
        <f t="shared" si="10"/>
        <v>1</v>
      </c>
      <c r="T22" s="17">
        <f t="shared" si="10"/>
        <v>0</v>
      </c>
      <c r="U22" s="17">
        <f t="shared" si="10"/>
        <v>1</v>
      </c>
      <c r="V22" s="17">
        <f t="shared" si="10"/>
        <v>0</v>
      </c>
      <c r="W22" s="17">
        <f t="shared" si="10"/>
        <v>0</v>
      </c>
      <c r="X22" s="17">
        <f t="shared" si="10"/>
        <v>0</v>
      </c>
      <c r="Y22" s="17">
        <f t="shared" si="10"/>
        <v>1</v>
      </c>
    </row>
    <row r="23" spans="1:25" x14ac:dyDescent="0.3">
      <c r="A23" s="5" t="s">
        <v>572</v>
      </c>
      <c r="B23">
        <v>40</v>
      </c>
      <c r="C23">
        <v>31</v>
      </c>
      <c r="D23">
        <v>7</v>
      </c>
      <c r="E23">
        <v>4</v>
      </c>
      <c r="G23">
        <v>29</v>
      </c>
      <c r="H23">
        <v>10</v>
      </c>
      <c r="I23" s="30">
        <v>121</v>
      </c>
      <c r="J23" s="7">
        <f t="shared" si="11"/>
        <v>0</v>
      </c>
      <c r="K23" s="7">
        <f t="shared" si="12"/>
        <v>0</v>
      </c>
      <c r="L23" s="7">
        <f t="shared" si="13"/>
        <v>0.16666666666666666</v>
      </c>
      <c r="M23" s="7">
        <f t="shared" si="14"/>
        <v>0</v>
      </c>
      <c r="N23" s="7"/>
      <c r="O23" s="7">
        <f t="shared" si="16"/>
        <v>0</v>
      </c>
      <c r="P23" s="7">
        <f t="shared" si="17"/>
        <v>0</v>
      </c>
      <c r="Q23" s="7">
        <f t="shared" si="18"/>
        <v>8.3333333333333332E-3</v>
      </c>
      <c r="R23" s="17">
        <f t="shared" si="10"/>
        <v>0</v>
      </c>
      <c r="S23" s="17">
        <f t="shared" si="10"/>
        <v>0</v>
      </c>
      <c r="T23" s="17">
        <f t="shared" si="10"/>
        <v>1</v>
      </c>
      <c r="U23" s="17">
        <f t="shared" si="10"/>
        <v>0</v>
      </c>
      <c r="V23" s="17">
        <f t="shared" si="10"/>
        <v>0</v>
      </c>
      <c r="W23" s="17">
        <f t="shared" si="10"/>
        <v>0</v>
      </c>
      <c r="X23" s="17">
        <f t="shared" si="10"/>
        <v>0</v>
      </c>
      <c r="Y23" s="17">
        <f t="shared" si="10"/>
        <v>1</v>
      </c>
    </row>
    <row r="24" spans="1:25" x14ac:dyDescent="0.3">
      <c r="A24" s="5" t="s">
        <v>573</v>
      </c>
      <c r="B24">
        <v>41</v>
      </c>
      <c r="C24">
        <v>31</v>
      </c>
      <c r="D24">
        <v>7</v>
      </c>
      <c r="E24">
        <v>4</v>
      </c>
      <c r="G24">
        <v>29</v>
      </c>
      <c r="H24">
        <v>10</v>
      </c>
      <c r="I24" s="30">
        <v>122</v>
      </c>
      <c r="J24" s="7">
        <f t="shared" si="11"/>
        <v>2.5000000000000001E-2</v>
      </c>
      <c r="K24" s="7">
        <f t="shared" si="12"/>
        <v>0</v>
      </c>
      <c r="L24" s="7">
        <f t="shared" si="13"/>
        <v>0</v>
      </c>
      <c r="M24" s="7">
        <f t="shared" si="14"/>
        <v>0</v>
      </c>
      <c r="N24" s="7"/>
      <c r="O24" s="7">
        <f t="shared" si="16"/>
        <v>0</v>
      </c>
      <c r="P24" s="7">
        <f t="shared" si="17"/>
        <v>0</v>
      </c>
      <c r="Q24" s="7">
        <f t="shared" si="18"/>
        <v>8.2644628099173556E-3</v>
      </c>
      <c r="R24" s="17">
        <f t="shared" si="10"/>
        <v>1</v>
      </c>
      <c r="S24" s="17">
        <f t="shared" si="10"/>
        <v>0</v>
      </c>
      <c r="T24" s="17">
        <f t="shared" si="10"/>
        <v>0</v>
      </c>
      <c r="U24" s="17">
        <f t="shared" si="10"/>
        <v>0</v>
      </c>
      <c r="V24" s="17">
        <f t="shared" si="10"/>
        <v>0</v>
      </c>
      <c r="W24" s="17">
        <f t="shared" si="10"/>
        <v>0</v>
      </c>
      <c r="X24" s="17">
        <f t="shared" si="10"/>
        <v>0</v>
      </c>
      <c r="Y24" s="17">
        <f t="shared" si="10"/>
        <v>1</v>
      </c>
    </row>
    <row r="25" spans="1:25" x14ac:dyDescent="0.3">
      <c r="A25" s="5" t="s">
        <v>574</v>
      </c>
      <c r="B25">
        <v>41</v>
      </c>
      <c r="C25">
        <v>31</v>
      </c>
      <c r="D25">
        <v>6</v>
      </c>
      <c r="E25">
        <v>4</v>
      </c>
      <c r="G25">
        <v>29</v>
      </c>
      <c r="H25">
        <v>10</v>
      </c>
      <c r="I25" s="30">
        <v>121</v>
      </c>
      <c r="J25" s="7">
        <f t="shared" si="11"/>
        <v>0</v>
      </c>
      <c r="K25" s="7">
        <f t="shared" si="12"/>
        <v>0</v>
      </c>
      <c r="L25" s="7">
        <f t="shared" si="13"/>
        <v>-0.14285714285714285</v>
      </c>
      <c r="M25" s="7">
        <f t="shared" si="14"/>
        <v>0</v>
      </c>
      <c r="N25" s="7"/>
      <c r="O25" s="7">
        <f t="shared" si="16"/>
        <v>0</v>
      </c>
      <c r="P25" s="7">
        <f t="shared" si="17"/>
        <v>0</v>
      </c>
      <c r="Q25" s="7">
        <f t="shared" si="18"/>
        <v>-8.1967213114754103E-3</v>
      </c>
      <c r="R25" s="17">
        <f t="shared" si="10"/>
        <v>0</v>
      </c>
      <c r="S25" s="17">
        <f t="shared" si="10"/>
        <v>0</v>
      </c>
      <c r="T25" s="17">
        <f t="shared" si="10"/>
        <v>-1</v>
      </c>
      <c r="U25" s="17">
        <f t="shared" si="10"/>
        <v>0</v>
      </c>
      <c r="V25" s="17">
        <f t="shared" si="10"/>
        <v>0</v>
      </c>
      <c r="W25" s="17">
        <f t="shared" si="10"/>
        <v>0</v>
      </c>
      <c r="X25" s="17">
        <f t="shared" si="10"/>
        <v>0</v>
      </c>
      <c r="Y25" s="17">
        <f t="shared" si="10"/>
        <v>-1</v>
      </c>
    </row>
    <row r="26" spans="1:25" x14ac:dyDescent="0.3">
      <c r="A26" s="5" t="s">
        <v>670</v>
      </c>
      <c r="B26">
        <v>39</v>
      </c>
      <c r="C26">
        <v>29</v>
      </c>
      <c r="D26">
        <v>6</v>
      </c>
      <c r="E26">
        <v>4</v>
      </c>
      <c r="G26">
        <v>29</v>
      </c>
      <c r="H26">
        <v>11</v>
      </c>
      <c r="I26" s="30">
        <v>118</v>
      </c>
      <c r="J26" s="7">
        <f t="shared" si="11"/>
        <v>-4.878048780487805E-2</v>
      </c>
      <c r="K26" s="7">
        <f t="shared" ref="K26:K29" si="19">(C26-C25)/C25</f>
        <v>-6.4516129032258063E-2</v>
      </c>
      <c r="L26" s="7">
        <f t="shared" ref="L26:L29" si="20">(D26-D25)/D25</f>
        <v>0</v>
      </c>
      <c r="M26" s="7">
        <f t="shared" ref="M26:M29" si="21">(E26-E25)/E25</f>
        <v>0</v>
      </c>
      <c r="O26" s="7">
        <f t="shared" ref="O26:O29" si="22">(G26-G25)/G25</f>
        <v>0</v>
      </c>
      <c r="P26" s="7">
        <f t="shared" ref="P26:P29" si="23">(H26-H25)/H25</f>
        <v>0.1</v>
      </c>
      <c r="Q26" s="7">
        <f t="shared" si="18"/>
        <v>-2.4793388429752067E-2</v>
      </c>
      <c r="R26" s="17">
        <f t="shared" ref="R26:R29" si="24">B26-B25</f>
        <v>-2</v>
      </c>
      <c r="S26" s="17">
        <f t="shared" ref="S26:S29" si="25">C26-C25</f>
        <v>-2</v>
      </c>
      <c r="T26" s="17">
        <f t="shared" ref="T26:T29" si="26">D26-D25</f>
        <v>0</v>
      </c>
      <c r="U26" s="17">
        <f t="shared" ref="U26:U29" si="27">E26-E25</f>
        <v>0</v>
      </c>
      <c r="V26" s="17">
        <f t="shared" ref="V26:V29" si="28">F26-F25</f>
        <v>0</v>
      </c>
      <c r="W26" s="17">
        <f t="shared" ref="W26:W29" si="29">G26-G25</f>
        <v>0</v>
      </c>
      <c r="X26" s="17">
        <f t="shared" ref="X26:X29" si="30">H26-H25</f>
        <v>1</v>
      </c>
      <c r="Y26" s="17">
        <f t="shared" ref="Y26:Y29" si="31">I26-I25</f>
        <v>-3</v>
      </c>
    </row>
    <row r="27" spans="1:25" x14ac:dyDescent="0.3">
      <c r="A27" s="5" t="s">
        <v>671</v>
      </c>
      <c r="B27">
        <v>38</v>
      </c>
      <c r="C27">
        <v>21</v>
      </c>
      <c r="D27">
        <v>5</v>
      </c>
      <c r="E27">
        <v>4</v>
      </c>
      <c r="G27">
        <v>29</v>
      </c>
      <c r="H27">
        <v>10</v>
      </c>
      <c r="I27" s="30">
        <v>107</v>
      </c>
      <c r="J27" s="7">
        <f t="shared" si="11"/>
        <v>-2.564102564102564E-2</v>
      </c>
      <c r="K27" s="7">
        <f t="shared" si="19"/>
        <v>-0.27586206896551724</v>
      </c>
      <c r="L27" s="7">
        <f t="shared" si="20"/>
        <v>-0.16666666666666666</v>
      </c>
      <c r="M27" s="7">
        <f t="shared" si="21"/>
        <v>0</v>
      </c>
      <c r="O27" s="7">
        <f t="shared" si="22"/>
        <v>0</v>
      </c>
      <c r="P27" s="7">
        <f t="shared" si="23"/>
        <v>-9.0909090909090912E-2</v>
      </c>
      <c r="Q27" s="7">
        <f t="shared" si="18"/>
        <v>-9.3220338983050849E-2</v>
      </c>
      <c r="R27" s="17">
        <f t="shared" si="24"/>
        <v>-1</v>
      </c>
      <c r="S27" s="17">
        <f t="shared" si="25"/>
        <v>-8</v>
      </c>
      <c r="T27" s="17">
        <f t="shared" si="26"/>
        <v>-1</v>
      </c>
      <c r="U27" s="17">
        <f t="shared" si="27"/>
        <v>0</v>
      </c>
      <c r="V27" s="17">
        <f t="shared" si="28"/>
        <v>0</v>
      </c>
      <c r="W27" s="17">
        <f t="shared" si="29"/>
        <v>0</v>
      </c>
      <c r="X27" s="17">
        <f t="shared" si="30"/>
        <v>-1</v>
      </c>
      <c r="Y27" s="17">
        <f t="shared" si="31"/>
        <v>-11</v>
      </c>
    </row>
    <row r="28" spans="1:25" x14ac:dyDescent="0.3">
      <c r="A28" s="5" t="s">
        <v>672</v>
      </c>
      <c r="B28">
        <v>38</v>
      </c>
      <c r="C28">
        <v>22</v>
      </c>
      <c r="D28">
        <v>6</v>
      </c>
      <c r="E28">
        <v>4</v>
      </c>
      <c r="G28">
        <v>29</v>
      </c>
      <c r="H28">
        <v>10</v>
      </c>
      <c r="I28" s="30">
        <v>109</v>
      </c>
      <c r="J28" s="7">
        <f t="shared" si="11"/>
        <v>0</v>
      </c>
      <c r="K28" s="7">
        <f t="shared" si="19"/>
        <v>4.7619047619047616E-2</v>
      </c>
      <c r="L28" s="7">
        <f t="shared" si="20"/>
        <v>0.2</v>
      </c>
      <c r="M28" s="7">
        <f t="shared" si="21"/>
        <v>0</v>
      </c>
      <c r="O28" s="7">
        <f t="shared" si="22"/>
        <v>0</v>
      </c>
      <c r="P28" s="7">
        <f t="shared" si="23"/>
        <v>0</v>
      </c>
      <c r="Q28" s="7">
        <f t="shared" si="18"/>
        <v>1.8691588785046728E-2</v>
      </c>
      <c r="R28" s="17">
        <f t="shared" si="24"/>
        <v>0</v>
      </c>
      <c r="S28" s="17">
        <f t="shared" si="25"/>
        <v>1</v>
      </c>
      <c r="T28" s="17">
        <f t="shared" si="26"/>
        <v>1</v>
      </c>
      <c r="U28" s="17">
        <f t="shared" si="27"/>
        <v>0</v>
      </c>
      <c r="V28" s="17">
        <f t="shared" si="28"/>
        <v>0</v>
      </c>
      <c r="W28" s="17">
        <f t="shared" si="29"/>
        <v>0</v>
      </c>
      <c r="X28" s="17">
        <f t="shared" si="30"/>
        <v>0</v>
      </c>
      <c r="Y28" s="17">
        <f t="shared" si="31"/>
        <v>2</v>
      </c>
    </row>
    <row r="29" spans="1:25" x14ac:dyDescent="0.3">
      <c r="A29" s="5" t="s">
        <v>673</v>
      </c>
      <c r="B29">
        <v>37</v>
      </c>
      <c r="C29">
        <v>22</v>
      </c>
      <c r="D29">
        <v>6</v>
      </c>
      <c r="E29">
        <v>4</v>
      </c>
      <c r="G29">
        <v>29</v>
      </c>
      <c r="H29">
        <v>10</v>
      </c>
      <c r="I29" s="30">
        <v>108</v>
      </c>
      <c r="J29" s="7">
        <f t="shared" si="11"/>
        <v>-2.6315789473684209E-2</v>
      </c>
      <c r="K29" s="7">
        <f t="shared" si="19"/>
        <v>0</v>
      </c>
      <c r="L29" s="7">
        <f t="shared" si="20"/>
        <v>0</v>
      </c>
      <c r="M29" s="7">
        <f t="shared" si="21"/>
        <v>0</v>
      </c>
      <c r="O29" s="7">
        <f t="shared" si="22"/>
        <v>0</v>
      </c>
      <c r="P29" s="7">
        <f t="shared" si="23"/>
        <v>0</v>
      </c>
      <c r="Q29" s="7">
        <f t="shared" si="18"/>
        <v>-9.1743119266055051E-3</v>
      </c>
      <c r="R29" s="17">
        <f t="shared" si="24"/>
        <v>-1</v>
      </c>
      <c r="S29" s="17">
        <f t="shared" si="25"/>
        <v>0</v>
      </c>
      <c r="T29" s="17">
        <f t="shared" si="26"/>
        <v>0</v>
      </c>
      <c r="U29" s="17">
        <f t="shared" si="27"/>
        <v>0</v>
      </c>
      <c r="V29" s="17">
        <f t="shared" si="28"/>
        <v>0</v>
      </c>
      <c r="W29" s="17">
        <f t="shared" si="29"/>
        <v>0</v>
      </c>
      <c r="X29" s="17">
        <f t="shared" si="30"/>
        <v>0</v>
      </c>
      <c r="Y29" s="17">
        <f t="shared" si="31"/>
        <v>-1</v>
      </c>
    </row>
  </sheetData>
  <sheetProtection algorithmName="SHA-512" hashValue="Di0YRCA1kx8xp5/Hgzqbu3jACxcfUt/o24rcecKjJ6yIeHaRsBYQbNcSJ2iYpF4qAEdRqCwNVdpgI9HTr9bTyA==" saltValue="RzmcV8Z/HWxVDdBkDZR7l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All Data</vt:lpstr>
      <vt:lpstr>MPP Monthly Salaries</vt:lpstr>
      <vt:lpstr>Monthly Percent</vt:lpstr>
      <vt:lpstr>Monthly Salary x Division</vt:lpstr>
      <vt:lpstr>MPP Annual Salaries x Month</vt:lpstr>
      <vt:lpstr>Annual Percent</vt:lpstr>
      <vt:lpstr>Annual Salary Totals x Division</vt:lpstr>
      <vt:lpstr>Monthly MPP Counts x Division</vt:lpstr>
    </vt:vector>
  </TitlesOfParts>
  <Company>StanState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Webber</dc:creator>
  <cp:lastModifiedBy>Nic Webber</cp:lastModifiedBy>
  <cp:lastPrinted>2025-03-01T18:08:46Z</cp:lastPrinted>
  <dcterms:created xsi:type="dcterms:W3CDTF">2024-11-20T20:45:42Z</dcterms:created>
  <dcterms:modified xsi:type="dcterms:W3CDTF">2025-04-07T00:40:33Z</dcterms:modified>
</cp:coreProperties>
</file>